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TECHOS\T02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25" i="1" l="1"/>
  <c r="M24" i="1"/>
  <c r="M23" i="1"/>
  <c r="M22" i="1"/>
  <c r="M21" i="1"/>
  <c r="M20" i="1"/>
  <c r="M19" i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26" i="1" l="1"/>
  <c r="M26" i="1" s="1"/>
  <c r="L27" i="1" s="1"/>
  <c r="M27" i="1" s="1"/>
  <c r="M28" i="1" l="1"/>
</calcChain>
</file>

<file path=xl/sharedStrings.xml><?xml version="1.0" encoding="utf-8"?>
<sst xmlns="http://schemas.openxmlformats.org/spreadsheetml/2006/main" count="105" uniqueCount="98">
  <si>
    <t>T02. TECHO MÚLTIPLE</t>
  </si>
  <si>
    <t>Código</t>
  </si>
  <si>
    <t>Tipo</t>
  </si>
  <si>
    <t>Ud</t>
  </si>
  <si>
    <t>Resumen</t>
  </si>
  <si>
    <t>Cantidad</t>
  </si>
  <si>
    <t>Precio (€)</t>
  </si>
  <si>
    <t>Importe (€)</t>
  </si>
  <si>
    <t>T02</t>
  </si>
  <si>
    <t>Partida</t>
  </si>
  <si>
    <t>TECHO MÚLTIPLE</t>
  </si>
  <si>
    <t>mt12psg160a</t>
  </si>
  <si>
    <t>Material</t>
  </si>
  <si>
    <t>m</t>
  </si>
  <si>
    <t>Perfil de acero galvanizado, en U, de 30 mm.</t>
  </si>
  <si>
    <t>mt12psg220</t>
  </si>
  <si>
    <t>Material</t>
  </si>
  <si>
    <t>Ud</t>
  </si>
  <si>
    <t>Fijación compuesta por taco y tornillo 5x27.</t>
  </si>
  <si>
    <t>mt12psg210a</t>
  </si>
  <si>
    <t>Material</t>
  </si>
  <si>
    <t>Ud</t>
  </si>
  <si>
    <t>Cuelgue para falsos techos suspendidos.</t>
  </si>
  <si>
    <t>mt12psg210b</t>
  </si>
  <si>
    <t>Material</t>
  </si>
  <si>
    <t>Ud</t>
  </si>
  <si>
    <t>Seguro para la fijación del cuelgue, en falsos techos suspendidos.</t>
  </si>
  <si>
    <t>mt12psg210c</t>
  </si>
  <si>
    <t>Material</t>
  </si>
  <si>
    <t>Ud</t>
  </si>
  <si>
    <t>Conexión superior para fijar la varilla al cuelgue, en falsos techos suspendidos.</t>
  </si>
  <si>
    <t>mt12psg190</t>
  </si>
  <si>
    <t>Material</t>
  </si>
  <si>
    <t>Ud</t>
  </si>
  <si>
    <t>Varilla de cuelgue.</t>
  </si>
  <si>
    <t>mt12psg050c</t>
  </si>
  <si>
    <t>Material</t>
  </si>
  <si>
    <t>m</t>
  </si>
  <si>
    <t>Maestra 60/27 de chapa de acero galvanizado, de ancho 60 mm, según UNE-EN 14195.</t>
  </si>
  <si>
    <t>mt12psg215b</t>
  </si>
  <si>
    <t>Material</t>
  </si>
  <si>
    <t>Ud</t>
  </si>
  <si>
    <t>Conector para maestra 60/27.</t>
  </si>
  <si>
    <t>mt12psg215a</t>
  </si>
  <si>
    <t>Material</t>
  </si>
  <si>
    <t>Ud</t>
  </si>
  <si>
    <t>Caballete para maestra 60/27.</t>
  </si>
  <si>
    <t>mt12psg010a</t>
  </si>
  <si>
    <t>Material</t>
  </si>
  <si>
    <t>m²</t>
  </si>
  <si>
    <t>Placa de yeso laminado A / UNE-EN 520 - 1200 / longitud / 12,5 / borde afinado.</t>
  </si>
  <si>
    <t>mt12psg081b</t>
  </si>
  <si>
    <t>Material</t>
  </si>
  <si>
    <t>Ud</t>
  </si>
  <si>
    <t>Tornillo autoperforante 3,5x25 mm.</t>
  </si>
  <si>
    <t>mt12psg041b</t>
  </si>
  <si>
    <t>Material</t>
  </si>
  <si>
    <t>m</t>
  </si>
  <si>
    <t>Banda autoadhesiva desolidarizante de espuma de poliuretano de celdas cerradas, de 3,2 mm de espesor y 50 mm de anchura, resistencia térmica 0,10 m²K/W, conductividad térmica 0,032 W/(mK).</t>
  </si>
  <si>
    <t>mt12psg030a</t>
  </si>
  <si>
    <t>Material</t>
  </si>
  <si>
    <t>kg</t>
  </si>
  <si>
    <t>Pasta para juntas, según UNE-EN 13963.</t>
  </si>
  <si>
    <t>mt12psg040a</t>
  </si>
  <si>
    <t>Material</t>
  </si>
  <si>
    <t>m</t>
  </si>
  <si>
    <t>Cinta de juntas.</t>
  </si>
  <si>
    <t>58113</t>
  </si>
  <si>
    <t>Sin clasificar</t>
  </si>
  <si>
    <t>Ud</t>
  </si>
  <si>
    <t>AMORTIGUADOR CAUCHO 4360/60 A DS</t>
  </si>
  <si>
    <t>56005</t>
  </si>
  <si>
    <t>m²</t>
  </si>
  <si>
    <t>ViscoLAM Autoadhesiva Plancha</t>
  </si>
  <si>
    <t>58005</t>
  </si>
  <si>
    <t>m²</t>
  </si>
  <si>
    <t>Mano de obra</t>
  </si>
  <si>
    <t>h</t>
  </si>
  <si>
    <t>Oficial 1ª montador de falsos techos</t>
  </si>
  <si>
    <t>Mano de obra</t>
  </si>
  <si>
    <t>h</t>
  </si>
  <si>
    <t>Ayudante montador de falsos techos</t>
  </si>
  <si>
    <t>Mano de obra</t>
  </si>
  <si>
    <t>h</t>
  </si>
  <si>
    <t>Oficial 1ª montador de aislamientos</t>
  </si>
  <si>
    <t>Mano de obra</t>
  </si>
  <si>
    <t>h</t>
  </si>
  <si>
    <t>Ayudante montador de aislamientos</t>
  </si>
  <si>
    <t>%</t>
  </si>
  <si>
    <t>%</t>
  </si>
  <si>
    <t>Costes directos complementarios</t>
  </si>
  <si>
    <t>Costes indirectos</t>
  </si>
  <si>
    <t>Aislamiento acústico de techo formado por falso techo continuo suspendido, situado a una altura menor de 4 m, liso (12,5+12,5+27+27), formado por dos placas de yeso laminado A / UNE-EN 520 - 1200 / longitud / 12,5 / borde afinado, atornilladas a una estructura metálica de acero galvanizado de maestras primarias 60/27 mm separadas cada 1000 mm entre ejes y suspendidas del forjado o elemento soporte mediante cuelgues combinados cada 800 mm, y maestras secundarias fijadas perpendicularmente a los perfiles primarios mediante caballetes y colocadas con una modulación máxima de 400 mm entre ejes, incluso p/p de fijaciones, tornillería, resolución del perímetro y puntos singulares, pasta de juntas, cinta de juntas y accesorios de montaje; lámina viscoelástica de alta densidad ViscoLAM Autoadhesiva Plancha "CHOVA", de 4 mm de espesor, colocada entre placas con doble capa de paneles de napa de poliéster ChovANAPA 4 cm PANEL 600, "CHOVA", de 1350x600 mm y 40 mm de espesor, resistencia térmica 1,53 m²K/W, conductividad térmica 0,039 W/(mK), sobre las placas de yeso laminado.
Incluye: Replanteo de los ejes de la estructura metálica. Nivelación y fijación del perfil en U en el perímetro y colocación de la banda acústica de dilatación. Señalización de los puntos de anclaje al forjado o elemento soporte. Nivelación y suspensión de los perfiles primarios y secundarios de la estructura. Atornillado y colocación de las placas. Tratamiento de juntas.
Incluye: Preparación del aislamiento. Corte, ajuste y colocación del aislamiento.</t>
  </si>
  <si>
    <t>Panel de napa de poliéster ChovANAPA 4 cm PANEL 600 "CHOVA"</t>
  </si>
  <si>
    <t>AAT</t>
  </si>
  <si>
    <t>ABT</t>
  </si>
  <si>
    <t>AAC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</si>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</sst>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D22" sqref="D22:J22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7"/>
      <c r="E1" s="12" t="s">
        <v>0</v>
      </c>
      <c r="F1" s="12"/>
      <c r="G1" s="12"/>
      <c r="H1" s="12"/>
      <c r="I1" s="12"/>
      <c r="J1" s="12"/>
      <c r="K1" s="7"/>
      <c r="L1" s="7"/>
      <c r="M1" s="7"/>
    </row>
    <row r="2" spans="1:13" ht="16.7" customHeight="1" x14ac:dyDescent="0.2">
      <c r="A2" s="8" t="s">
        <v>1</v>
      </c>
      <c r="B2" s="8" t="s">
        <v>2</v>
      </c>
      <c r="C2" s="8" t="s">
        <v>3</v>
      </c>
      <c r="D2" s="8" t="s">
        <v>4</v>
      </c>
      <c r="E2" s="8"/>
      <c r="F2" s="8"/>
      <c r="G2" s="8"/>
      <c r="H2" s="8"/>
      <c r="I2" s="8"/>
      <c r="J2" s="8"/>
      <c r="K2" s="8" t="s">
        <v>5</v>
      </c>
      <c r="L2" s="8" t="s">
        <v>6</v>
      </c>
      <c r="M2" s="8" t="s">
        <v>7</v>
      </c>
    </row>
    <row r="3" spans="1:13" ht="15.4" customHeight="1" x14ac:dyDescent="0.2">
      <c r="A3" s="2" t="s">
        <v>8</v>
      </c>
      <c r="B3" s="1" t="s">
        <v>9</v>
      </c>
      <c r="C3" s="1"/>
      <c r="D3" s="13" t="s">
        <v>10</v>
      </c>
      <c r="E3" s="13"/>
      <c r="F3" s="13"/>
      <c r="G3" s="13"/>
      <c r="H3" s="13"/>
      <c r="I3" s="13"/>
      <c r="J3" s="13"/>
      <c r="K3" s="13"/>
      <c r="L3" s="13"/>
      <c r="M3" s="13"/>
    </row>
    <row r="4" spans="1:13" ht="131.25" customHeight="1" x14ac:dyDescent="0.2">
      <c r="A4" s="5"/>
      <c r="B4" s="5"/>
      <c r="C4" s="5"/>
      <c r="D4" s="11" t="s">
        <v>92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ht="15.2" customHeight="1" thickBot="1" x14ac:dyDescent="0.25">
      <c r="A5" s="1" t="s">
        <v>11</v>
      </c>
      <c r="B5" s="1" t="s">
        <v>12</v>
      </c>
      <c r="C5" s="1" t="s">
        <v>13</v>
      </c>
      <c r="D5" s="11" t="s">
        <v>14</v>
      </c>
      <c r="E5" s="11"/>
      <c r="F5" s="11"/>
      <c r="G5" s="11"/>
      <c r="H5" s="11"/>
      <c r="I5" s="11"/>
      <c r="J5" s="11"/>
      <c r="K5" s="3">
        <v>0.4</v>
      </c>
      <c r="L5" s="3">
        <f>ROUND(1.26,3)</f>
        <v>1.26</v>
      </c>
      <c r="M5" s="4">
        <f t="shared" ref="M5:M25" si="0">ROUND(K5*L5,2)</f>
        <v>0.5</v>
      </c>
    </row>
    <row r="6" spans="1:13" ht="15.2" customHeight="1" thickBot="1" x14ac:dyDescent="0.25">
      <c r="A6" s="1" t="s">
        <v>15</v>
      </c>
      <c r="B6" s="1" t="s">
        <v>16</v>
      </c>
      <c r="C6" s="1" t="s">
        <v>17</v>
      </c>
      <c r="D6" s="11" t="s">
        <v>18</v>
      </c>
      <c r="E6" s="11"/>
      <c r="F6" s="11"/>
      <c r="G6" s="11"/>
      <c r="H6" s="11"/>
      <c r="I6" s="11"/>
      <c r="J6" s="11"/>
      <c r="K6" s="3">
        <v>2</v>
      </c>
      <c r="L6" s="3">
        <f>ROUND(0.06,3)</f>
        <v>0.06</v>
      </c>
      <c r="M6" s="4">
        <f t="shared" si="0"/>
        <v>0.12</v>
      </c>
    </row>
    <row r="7" spans="1:13" ht="15.2" customHeight="1" thickBot="1" x14ac:dyDescent="0.25">
      <c r="A7" s="1" t="s">
        <v>19</v>
      </c>
      <c r="B7" s="1" t="s">
        <v>20</v>
      </c>
      <c r="C7" s="1" t="s">
        <v>21</v>
      </c>
      <c r="D7" s="11" t="s">
        <v>22</v>
      </c>
      <c r="E7" s="11"/>
      <c r="F7" s="11"/>
      <c r="G7" s="11"/>
      <c r="H7" s="11"/>
      <c r="I7" s="11"/>
      <c r="J7" s="11"/>
      <c r="K7" s="3">
        <v>1.2</v>
      </c>
      <c r="L7" s="3">
        <f>ROUND(0.8,3)</f>
        <v>0.8</v>
      </c>
      <c r="M7" s="4">
        <f t="shared" si="0"/>
        <v>0.96</v>
      </c>
    </row>
    <row r="8" spans="1:13" ht="15.2" customHeight="1" thickBot="1" x14ac:dyDescent="0.25">
      <c r="A8" s="1" t="s">
        <v>23</v>
      </c>
      <c r="B8" s="1" t="s">
        <v>24</v>
      </c>
      <c r="C8" s="1" t="s">
        <v>25</v>
      </c>
      <c r="D8" s="11" t="s">
        <v>26</v>
      </c>
      <c r="E8" s="11"/>
      <c r="F8" s="11"/>
      <c r="G8" s="11"/>
      <c r="H8" s="11"/>
      <c r="I8" s="11"/>
      <c r="J8" s="11"/>
      <c r="K8" s="3">
        <v>1.2</v>
      </c>
      <c r="L8" s="3">
        <f>ROUND(0.13,3)</f>
        <v>0.13</v>
      </c>
      <c r="M8" s="4">
        <f t="shared" si="0"/>
        <v>0.16</v>
      </c>
    </row>
    <row r="9" spans="1:13" ht="15.2" customHeight="1" thickBot="1" x14ac:dyDescent="0.25">
      <c r="A9" s="1" t="s">
        <v>27</v>
      </c>
      <c r="B9" s="1" t="s">
        <v>28</v>
      </c>
      <c r="C9" s="1" t="s">
        <v>29</v>
      </c>
      <c r="D9" s="11" t="s">
        <v>30</v>
      </c>
      <c r="E9" s="11"/>
      <c r="F9" s="11"/>
      <c r="G9" s="11"/>
      <c r="H9" s="11"/>
      <c r="I9" s="11"/>
      <c r="J9" s="11"/>
      <c r="K9" s="3">
        <v>1.2</v>
      </c>
      <c r="L9" s="3">
        <f>ROUND(0.98,3)</f>
        <v>0.98</v>
      </c>
      <c r="M9" s="4">
        <f t="shared" si="0"/>
        <v>1.18</v>
      </c>
    </row>
    <row r="10" spans="1:13" ht="15.2" customHeight="1" thickBot="1" x14ac:dyDescent="0.25">
      <c r="A10" s="1" t="s">
        <v>31</v>
      </c>
      <c r="B10" s="1" t="s">
        <v>32</v>
      </c>
      <c r="C10" s="1" t="s">
        <v>33</v>
      </c>
      <c r="D10" s="11" t="s">
        <v>34</v>
      </c>
      <c r="E10" s="11"/>
      <c r="F10" s="11"/>
      <c r="G10" s="11"/>
      <c r="H10" s="11"/>
      <c r="I10" s="11"/>
      <c r="J10" s="11"/>
      <c r="K10" s="3">
        <v>1.2</v>
      </c>
      <c r="L10" s="3">
        <f>ROUND(0.44,3)</f>
        <v>0.44</v>
      </c>
      <c r="M10" s="4">
        <f t="shared" si="0"/>
        <v>0.53</v>
      </c>
    </row>
    <row r="11" spans="1:13" ht="15.2" customHeight="1" thickBot="1" x14ac:dyDescent="0.25">
      <c r="A11" s="1" t="s">
        <v>35</v>
      </c>
      <c r="B11" s="1" t="s">
        <v>36</v>
      </c>
      <c r="C11" s="1" t="s">
        <v>37</v>
      </c>
      <c r="D11" s="11" t="s">
        <v>38</v>
      </c>
      <c r="E11" s="11"/>
      <c r="F11" s="11"/>
      <c r="G11" s="11"/>
      <c r="H11" s="11"/>
      <c r="I11" s="11"/>
      <c r="J11" s="11"/>
      <c r="K11" s="3">
        <v>3.2</v>
      </c>
      <c r="L11" s="3">
        <f>ROUND(1.44,3)</f>
        <v>1.44</v>
      </c>
      <c r="M11" s="4">
        <f t="shared" si="0"/>
        <v>4.6100000000000003</v>
      </c>
    </row>
    <row r="12" spans="1:13" ht="15.2" customHeight="1" thickBot="1" x14ac:dyDescent="0.25">
      <c r="A12" s="1" t="s">
        <v>39</v>
      </c>
      <c r="B12" s="1" t="s">
        <v>40</v>
      </c>
      <c r="C12" s="1" t="s">
        <v>41</v>
      </c>
      <c r="D12" s="11" t="s">
        <v>42</v>
      </c>
      <c r="E12" s="11"/>
      <c r="F12" s="11"/>
      <c r="G12" s="11"/>
      <c r="H12" s="11"/>
      <c r="I12" s="11"/>
      <c r="J12" s="11"/>
      <c r="K12" s="3">
        <v>0.6</v>
      </c>
      <c r="L12" s="3">
        <f>ROUND(0.91,3)</f>
        <v>0.91</v>
      </c>
      <c r="M12" s="4">
        <f t="shared" si="0"/>
        <v>0.55000000000000004</v>
      </c>
    </row>
    <row r="13" spans="1:13" ht="15.2" customHeight="1" thickBot="1" x14ac:dyDescent="0.25">
      <c r="A13" s="1" t="s">
        <v>43</v>
      </c>
      <c r="B13" s="1" t="s">
        <v>44</v>
      </c>
      <c r="C13" s="1" t="s">
        <v>45</v>
      </c>
      <c r="D13" s="11" t="s">
        <v>46</v>
      </c>
      <c r="E13" s="11"/>
      <c r="F13" s="11"/>
      <c r="G13" s="11"/>
      <c r="H13" s="11"/>
      <c r="I13" s="11"/>
      <c r="J13" s="11"/>
      <c r="K13" s="3">
        <v>2.2999999999999998</v>
      </c>
      <c r="L13" s="3">
        <f>ROUND(0.29,3)</f>
        <v>0.28999999999999998</v>
      </c>
      <c r="M13" s="4">
        <f t="shared" si="0"/>
        <v>0.67</v>
      </c>
    </row>
    <row r="14" spans="1:13" ht="15.2" customHeight="1" thickBot="1" x14ac:dyDescent="0.25">
      <c r="A14" s="1" t="s">
        <v>47</v>
      </c>
      <c r="B14" s="1" t="s">
        <v>48</v>
      </c>
      <c r="C14" s="1" t="s">
        <v>49</v>
      </c>
      <c r="D14" s="11" t="s">
        <v>50</v>
      </c>
      <c r="E14" s="11"/>
      <c r="F14" s="11"/>
      <c r="G14" s="11"/>
      <c r="H14" s="11"/>
      <c r="I14" s="11"/>
      <c r="J14" s="11"/>
      <c r="K14" s="3">
        <v>1.05</v>
      </c>
      <c r="L14" s="3">
        <f>ROUND(4.93,3)</f>
        <v>4.93</v>
      </c>
      <c r="M14" s="4">
        <f t="shared" si="0"/>
        <v>5.18</v>
      </c>
    </row>
    <row r="15" spans="1:13" ht="15.2" customHeight="1" thickBot="1" x14ac:dyDescent="0.25">
      <c r="A15" s="1" t="s">
        <v>51</v>
      </c>
      <c r="B15" s="1" t="s">
        <v>52</v>
      </c>
      <c r="C15" s="1" t="s">
        <v>53</v>
      </c>
      <c r="D15" s="11" t="s">
        <v>54</v>
      </c>
      <c r="E15" s="11"/>
      <c r="F15" s="11"/>
      <c r="G15" s="11"/>
      <c r="H15" s="11"/>
      <c r="I15" s="11"/>
      <c r="J15" s="11"/>
      <c r="K15" s="3">
        <v>17</v>
      </c>
      <c r="L15" s="3">
        <f>ROUND(0.01,3)</f>
        <v>0.01</v>
      </c>
      <c r="M15" s="4">
        <f t="shared" si="0"/>
        <v>0.17</v>
      </c>
    </row>
    <row r="16" spans="1:13" ht="21.4" customHeight="1" thickBot="1" x14ac:dyDescent="0.25">
      <c r="A16" s="1" t="s">
        <v>55</v>
      </c>
      <c r="B16" s="1" t="s">
        <v>56</v>
      </c>
      <c r="C16" s="1" t="s">
        <v>57</v>
      </c>
      <c r="D16" s="11" t="s">
        <v>58</v>
      </c>
      <c r="E16" s="11"/>
      <c r="F16" s="11"/>
      <c r="G16" s="11"/>
      <c r="H16" s="11"/>
      <c r="I16" s="11"/>
      <c r="J16" s="11"/>
      <c r="K16" s="3">
        <v>0.4</v>
      </c>
      <c r="L16" s="3">
        <f>ROUND(0.3,3)</f>
        <v>0.3</v>
      </c>
      <c r="M16" s="4">
        <f t="shared" si="0"/>
        <v>0.12</v>
      </c>
    </row>
    <row r="17" spans="1:13" ht="15.2" customHeight="1" thickBot="1" x14ac:dyDescent="0.25">
      <c r="A17" s="1" t="s">
        <v>59</v>
      </c>
      <c r="B17" s="1" t="s">
        <v>60</v>
      </c>
      <c r="C17" s="1" t="s">
        <v>61</v>
      </c>
      <c r="D17" s="11" t="s">
        <v>62</v>
      </c>
      <c r="E17" s="11"/>
      <c r="F17" s="11"/>
      <c r="G17" s="11"/>
      <c r="H17" s="11"/>
      <c r="I17" s="11"/>
      <c r="J17" s="11"/>
      <c r="K17" s="3">
        <v>0.7</v>
      </c>
      <c r="L17" s="3">
        <f>ROUND(1.26,3)</f>
        <v>1.26</v>
      </c>
      <c r="M17" s="4">
        <f t="shared" si="0"/>
        <v>0.88</v>
      </c>
    </row>
    <row r="18" spans="1:13" ht="15.2" customHeight="1" thickBot="1" x14ac:dyDescent="0.25">
      <c r="A18" s="1" t="s">
        <v>63</v>
      </c>
      <c r="B18" s="1" t="s">
        <v>64</v>
      </c>
      <c r="C18" s="1" t="s">
        <v>65</v>
      </c>
      <c r="D18" s="11" t="s">
        <v>66</v>
      </c>
      <c r="E18" s="11"/>
      <c r="F18" s="11"/>
      <c r="G18" s="11"/>
      <c r="H18" s="11"/>
      <c r="I18" s="11"/>
      <c r="J18" s="11"/>
      <c r="K18" s="3">
        <v>0.45</v>
      </c>
      <c r="L18" s="3">
        <f>ROUND(0.03,3)</f>
        <v>0.03</v>
      </c>
      <c r="M18" s="4">
        <f t="shared" si="0"/>
        <v>0.01</v>
      </c>
    </row>
    <row r="19" spans="1:13" ht="24.4" customHeight="1" thickBot="1" x14ac:dyDescent="0.25">
      <c r="A19" s="1" t="s">
        <v>67</v>
      </c>
      <c r="B19" s="1" t="s">
        <v>12</v>
      </c>
      <c r="C19" s="1" t="s">
        <v>69</v>
      </c>
      <c r="D19" s="11" t="s">
        <v>70</v>
      </c>
      <c r="E19" s="11"/>
      <c r="F19" s="11"/>
      <c r="G19" s="11"/>
      <c r="H19" s="11"/>
      <c r="I19" s="11"/>
      <c r="J19" s="11"/>
      <c r="K19" s="3">
        <v>3</v>
      </c>
      <c r="L19" s="3">
        <v>3.49</v>
      </c>
      <c r="M19" s="4">
        <f t="shared" si="0"/>
        <v>10.47</v>
      </c>
    </row>
    <row r="20" spans="1:13" ht="24.4" customHeight="1" thickBot="1" x14ac:dyDescent="0.25">
      <c r="A20" s="1" t="s">
        <v>71</v>
      </c>
      <c r="B20" s="1" t="s">
        <v>12</v>
      </c>
      <c r="C20" s="1" t="s">
        <v>72</v>
      </c>
      <c r="D20" s="11" t="s">
        <v>73</v>
      </c>
      <c r="E20" s="11"/>
      <c r="F20" s="11"/>
      <c r="G20" s="11"/>
      <c r="H20" s="11"/>
      <c r="I20" s="11"/>
      <c r="J20" s="11"/>
      <c r="K20" s="3">
        <v>1.05</v>
      </c>
      <c r="L20" s="3">
        <v>8.33</v>
      </c>
      <c r="M20" s="4">
        <f t="shared" si="0"/>
        <v>8.75</v>
      </c>
    </row>
    <row r="21" spans="1:13" ht="24.4" customHeight="1" thickBot="1" x14ac:dyDescent="0.25">
      <c r="A21" s="1" t="s">
        <v>74</v>
      </c>
      <c r="B21" s="1" t="s">
        <v>12</v>
      </c>
      <c r="C21" s="1" t="s">
        <v>75</v>
      </c>
      <c r="D21" s="11" t="s">
        <v>93</v>
      </c>
      <c r="E21" s="11"/>
      <c r="F21" s="11"/>
      <c r="G21" s="11"/>
      <c r="H21" s="11"/>
      <c r="I21" s="11"/>
      <c r="J21" s="11"/>
      <c r="K21" s="3">
        <v>2.2000000000000002</v>
      </c>
      <c r="L21" s="3">
        <v>4.2249999999999996</v>
      </c>
      <c r="M21" s="4">
        <f t="shared" si="0"/>
        <v>9.3000000000000007</v>
      </c>
    </row>
    <row r="22" spans="1:13" ht="24.4" customHeight="1" thickBot="1" x14ac:dyDescent="0.25">
      <c r="A22" s="1" t="s">
        <v>94</v>
      </c>
      <c r="B22" s="1" t="s">
        <v>76</v>
      </c>
      <c r="C22" s="1" t="s">
        <v>77</v>
      </c>
      <c r="D22" s="11" t="s">
        <v>78</v>
      </c>
      <c r="E22" s="11"/>
      <c r="F22" s="11"/>
      <c r="G22" s="11"/>
      <c r="H22" s="11"/>
      <c r="I22" s="11"/>
      <c r="J22" s="11"/>
      <c r="K22" s="3">
        <v>0.38200000000000001</v>
      </c>
      <c r="L22" s="3">
        <v>19.600000000000001</v>
      </c>
      <c r="M22" s="4">
        <f t="shared" si="0"/>
        <v>7.49</v>
      </c>
    </row>
    <row r="23" spans="1:13" ht="24.4" customHeight="1" thickBot="1" x14ac:dyDescent="0.25">
      <c r="A23" s="1" t="s">
        <v>95</v>
      </c>
      <c r="B23" s="1" t="s">
        <v>79</v>
      </c>
      <c r="C23" s="1" t="s">
        <v>80</v>
      </c>
      <c r="D23" s="11" t="s">
        <v>81</v>
      </c>
      <c r="E23" s="11"/>
      <c r="F23" s="11"/>
      <c r="G23" s="11"/>
      <c r="H23" s="11"/>
      <c r="I23" s="11"/>
      <c r="J23" s="11"/>
      <c r="K23" s="3">
        <v>0.13200000000000001</v>
      </c>
      <c r="L23" s="3">
        <v>16.95</v>
      </c>
      <c r="M23" s="4">
        <f t="shared" si="0"/>
        <v>2.2400000000000002</v>
      </c>
    </row>
    <row r="24" spans="1:13" ht="24.4" customHeight="1" thickBot="1" x14ac:dyDescent="0.25">
      <c r="A24" s="1" t="s">
        <v>96</v>
      </c>
      <c r="B24" s="1" t="s">
        <v>82</v>
      </c>
      <c r="C24" s="1" t="s">
        <v>83</v>
      </c>
      <c r="D24" s="11" t="s">
        <v>84</v>
      </c>
      <c r="E24" s="11"/>
      <c r="F24" s="11"/>
      <c r="G24" s="11"/>
      <c r="H24" s="11"/>
      <c r="I24" s="11"/>
      <c r="J24" s="11"/>
      <c r="K24" s="3">
        <v>0.154</v>
      </c>
      <c r="L24" s="3">
        <v>19.239999999999998</v>
      </c>
      <c r="M24" s="4">
        <f t="shared" si="0"/>
        <v>2.96</v>
      </c>
    </row>
    <row r="25" spans="1:13" ht="24.4" customHeight="1" thickBot="1" x14ac:dyDescent="0.25">
      <c r="A25" s="1" t="s">
        <v>97</v>
      </c>
      <c r="B25" s="1" t="s">
        <v>85</v>
      </c>
      <c r="C25" s="1" t="s">
        <v>86</v>
      </c>
      <c r="D25" s="11" t="s">
        <v>87</v>
      </c>
      <c r="E25" s="11"/>
      <c r="F25" s="11"/>
      <c r="G25" s="11"/>
      <c r="H25" s="11"/>
      <c r="I25" s="11"/>
      <c r="J25" s="11"/>
      <c r="K25" s="3">
        <v>0.154</v>
      </c>
      <c r="L25" s="3">
        <v>16.920000000000002</v>
      </c>
      <c r="M25" s="4">
        <f t="shared" si="0"/>
        <v>2.61</v>
      </c>
    </row>
    <row r="26" spans="1:13" ht="15.2" customHeight="1" x14ac:dyDescent="0.2">
      <c r="A26" s="1" t="s">
        <v>88</v>
      </c>
      <c r="B26" s="1" t="s">
        <v>68</v>
      </c>
      <c r="C26" s="1" t="s">
        <v>89</v>
      </c>
      <c r="D26" s="11" t="s">
        <v>90</v>
      </c>
      <c r="E26" s="11"/>
      <c r="F26" s="11"/>
      <c r="G26" s="11"/>
      <c r="H26" s="11"/>
      <c r="I26" s="11"/>
      <c r="J26" s="11"/>
      <c r="K26" s="3">
        <v>2</v>
      </c>
      <c r="L26" s="3">
        <f>SUM(M5:M25)</f>
        <v>59.46</v>
      </c>
      <c r="M26" s="4">
        <f>ROUND((K26*L26)/100,2)</f>
        <v>1.19</v>
      </c>
    </row>
    <row r="27" spans="1:13" ht="15.2" customHeight="1" x14ac:dyDescent="0.2">
      <c r="A27" s="1" t="s">
        <v>88</v>
      </c>
      <c r="B27" s="1" t="s">
        <v>68</v>
      </c>
      <c r="C27" s="1" t="s">
        <v>88</v>
      </c>
      <c r="D27" s="11" t="s">
        <v>91</v>
      </c>
      <c r="E27" s="11"/>
      <c r="F27" s="11"/>
      <c r="G27" s="11"/>
      <c r="H27" s="11"/>
      <c r="I27" s="11"/>
      <c r="J27" s="11"/>
      <c r="K27" s="3">
        <v>3</v>
      </c>
      <c r="L27" s="3">
        <f>SUM(M5:M26)</f>
        <v>60.65</v>
      </c>
      <c r="M27" s="4">
        <f>(K27/100)*L27</f>
        <v>1.8194999999999999</v>
      </c>
    </row>
    <row r="28" spans="1:13" ht="15.4" customHeight="1" x14ac:dyDescent="0.2">
      <c r="A28" s="6"/>
      <c r="B28" s="6"/>
      <c r="C28" s="6"/>
      <c r="D28" s="9" t="s">
        <v>8</v>
      </c>
      <c r="E28" s="9"/>
      <c r="F28" s="9"/>
      <c r="G28" s="9"/>
      <c r="H28" s="9"/>
      <c r="I28" s="9"/>
      <c r="J28" s="9"/>
      <c r="K28" s="9"/>
      <c r="L28" s="9"/>
      <c r="M28" s="10">
        <f>SUM(M5:M27)</f>
        <v>62.469499999999996</v>
      </c>
    </row>
  </sheetData>
  <mergeCells count="26">
    <mergeCell ref="D10:J10"/>
    <mergeCell ref="D11:J11"/>
    <mergeCell ref="D12:J12"/>
    <mergeCell ref="D13:J13"/>
    <mergeCell ref="D4:M4"/>
    <mergeCell ref="D5:J5"/>
    <mergeCell ref="D6:J6"/>
    <mergeCell ref="D7:J7"/>
    <mergeCell ref="D8:J8"/>
    <mergeCell ref="D3:M3"/>
    <mergeCell ref="D24:J24"/>
    <mergeCell ref="D25:J25"/>
    <mergeCell ref="D26:J26"/>
    <mergeCell ref="D27:J27"/>
    <mergeCell ref="E1:J1"/>
    <mergeCell ref="D19:J19"/>
    <mergeCell ref="D20:J20"/>
    <mergeCell ref="D21:J21"/>
    <mergeCell ref="D22:J22"/>
    <mergeCell ref="D23:J23"/>
    <mergeCell ref="D14:J14"/>
    <mergeCell ref="D15:J15"/>
    <mergeCell ref="D16:J16"/>
    <mergeCell ref="D17:J17"/>
    <mergeCell ref="D18:J18"/>
    <mergeCell ref="D9:J9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2022-01-27T10:17:45Z</dcterms:modified>
</cp:coreProperties>
</file>