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8\"/>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20" i="1" l="1"/>
  <c r="M19" i="1"/>
  <c r="M18" i="1"/>
  <c r="M17" i="1"/>
  <c r="M16" i="1"/>
  <c r="M15" i="1"/>
  <c r="M14" i="1"/>
  <c r="L13" i="1"/>
  <c r="M13" i="1" s="1"/>
  <c r="L12" i="1"/>
  <c r="M12" i="1" s="1"/>
  <c r="L11" i="1"/>
  <c r="M11" i="1" s="1"/>
  <c r="L10" i="1"/>
  <c r="M10" i="1" s="1"/>
  <c r="M9" i="1"/>
  <c r="L8" i="1"/>
  <c r="M8" i="1" s="1"/>
  <c r="L7" i="1"/>
  <c r="M7" i="1" s="1"/>
  <c r="L6" i="1"/>
  <c r="M6" i="1" s="1"/>
  <c r="L5" i="1"/>
  <c r="M5" i="1" s="1"/>
  <c r="L21" i="1" l="1"/>
  <c r="M21" i="1" s="1"/>
  <c r="L22" i="1" s="1"/>
  <c r="M22" i="1" s="1"/>
  <c r="M23" i="1" l="1"/>
</calcChain>
</file>

<file path=xl/sharedStrings.xml><?xml version="1.0" encoding="utf-8"?>
<sst xmlns="http://schemas.openxmlformats.org/spreadsheetml/2006/main" count="86" uniqueCount="78">
  <si>
    <t>Código</t>
  </si>
  <si>
    <t>Tipo</t>
  </si>
  <si>
    <t>Ud</t>
  </si>
  <si>
    <t>Resumen</t>
  </si>
  <si>
    <t>Cantidad</t>
  </si>
  <si>
    <t>Precio (€)</t>
  </si>
  <si>
    <t>Importe (€)</t>
  </si>
  <si>
    <t>Partida</t>
  </si>
  <si>
    <t>m²</t>
  </si>
  <si>
    <t>mt12psg070c</t>
  </si>
  <si>
    <t>Material</t>
  </si>
  <si>
    <t>m</t>
  </si>
  <si>
    <t>Canal raíl de perfil galvanizado para entramados de fijación de placas de yeso de ancho 48 mm, según UNE-EN 14195.</t>
  </si>
  <si>
    <t>mt12psg060c</t>
  </si>
  <si>
    <t>Material</t>
  </si>
  <si>
    <t>m</t>
  </si>
  <si>
    <t>Montante de perfil de acero galvanizado de 48 mm de anchura, según UNE-EN 14195.</t>
  </si>
  <si>
    <t>mt12psg010a</t>
  </si>
  <si>
    <t>Material</t>
  </si>
  <si>
    <t>m²</t>
  </si>
  <si>
    <t>Placa de yeso laminado A / UNE-EN 520 - 1200 / longitud / 13 / borde afinado.</t>
  </si>
  <si>
    <t>mt12psg081d</t>
  </si>
  <si>
    <t>Material</t>
  </si>
  <si>
    <t>Ud</t>
  </si>
  <si>
    <t>Tornillo autoperforante 3,5x45 mm.</t>
  </si>
  <si>
    <t>56307</t>
  </si>
  <si>
    <t>Sin clasificar</t>
  </si>
  <si>
    <t>m²</t>
  </si>
  <si>
    <t>Complejo multicapa ChovACUSTIC PLUS FIELTEX , "CHOVA"</t>
  </si>
  <si>
    <t>mt12psg220</t>
  </si>
  <si>
    <t>Material</t>
  </si>
  <si>
    <t>Ud</t>
  </si>
  <si>
    <t>Fijación compuesta por taco y tornillo 5x27.</t>
  </si>
  <si>
    <t>mt12psg035a</t>
  </si>
  <si>
    <t>Material</t>
  </si>
  <si>
    <t>kg</t>
  </si>
  <si>
    <t>Pasta de agarre, según UNE-EN 14496.</t>
  </si>
  <si>
    <t>mt12psg030a</t>
  </si>
  <si>
    <t>Material</t>
  </si>
  <si>
    <t>kg</t>
  </si>
  <si>
    <t>Pasta para juntas, según UNE-EN 13963.</t>
  </si>
  <si>
    <t>mt12psg040a</t>
  </si>
  <si>
    <t>Material</t>
  </si>
  <si>
    <t>m</t>
  </si>
  <si>
    <t>Cinta de juntas.</t>
  </si>
  <si>
    <t>58200</t>
  </si>
  <si>
    <t>m</t>
  </si>
  <si>
    <t>Banda autoadhesiva ELASTOBAND 50 "CHOVA"</t>
  </si>
  <si>
    <t>56002</t>
  </si>
  <si>
    <t>m²</t>
  </si>
  <si>
    <t>Lámina viscoelástica de alta densidad ViscoLAM 65 "CHOVA"</t>
  </si>
  <si>
    <t>58106</t>
  </si>
  <si>
    <t>Ud</t>
  </si>
  <si>
    <t>Fijación mecánica para paneles aislantes de complejo multicapa ChovAFIX 6 "CHOVA"</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</si>
  <si>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</si>
  <si>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</si>
  <si>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</si>
  <si>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</si>
  <si>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</si>
  <si>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</si>
  <si>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</si>
  <si>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</si>
  <si>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</si>
  <si>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</si>
  <si>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</si>
  <si>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</si>
  <si>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</si>
  <si>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</si>
  <si>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</si>
  <si>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</si>
  <si>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Costes indirectos</t>
  </si>
  <si>
    <t>PA</t>
  </si>
  <si>
    <t>PB</t>
  </si>
  <si>
    <t>AB</t>
  </si>
  <si>
    <t>D08</t>
  </si>
  <si>
    <t>D08. TRASDOSADO AUTOPORTANTE SIMPLE. ChovACUSTIC PLUS FIELTEX</t>
  </si>
  <si>
    <t>Trasdosado autoportante de altas prestaciones formado por tabique interior, de 91 mm de espesor total, formado por una estructura simple de perfiles de chapa de acero galvanizado de 48 mm de anchura, a base de montantes (elementos verticales) separados 600 mm entre sí, con disposición normal "N" y canales (elementos horizontales); complejo multicapa ChovACUSTIC PLUS FIELTEX "CHOVA" de 36 mm de espesor, 8,4 kg/m² de masa superficial, formado por dos capas simétricas en densidad y espesor de fieltro textil adheridas térmicamente a una lámina viscoelástica de alta densidad de 4 mm de espesor, fijado mecánicamente al tabique mediante 6 fijaciones ChovAFIX 6, a cuyo lado externo se atornilla una placa de yeso laminado de 13 mm de espesor.
Incluye: Replanteo y trazado en el forjado inferior y en el superior de los tabiques a realizar. Colocación de banda de estanqueidad y canales inferiores, sobre solado terminado o base de asiento. Colocación de banda de estanqueidad tipo ELASTOBAND 50"CHOVA" y canales superiores, bajo forjados. Colocación y fijación de los montantes sobre los elementos horizontales. Colocación de las placas para el cierre de una de las caras del tabique, mediante fijaciones mecánicas. Tratamiento de las juntas entre placas. Recibido de las cajas para alojamiento de mecanismos eléctricos y de paso de instalaciones.</t>
  </si>
  <si>
    <t>TRASDOSADO AUTOPORTANTE SIMPLE. ChovACUSTIC PLUS FIELTEX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</si>
</sst>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4">
    <border>
      <left/>
      <right/>
      <top/>
      <bottom/>
      <diagonal/>
    </border>
    <border>
      <left/>
      <right/>
      <top/>
      <bottom style="thin">
        <color rgb="FF000000"/>
      </bottom>
      <diagonal/>
    </border>
    <border>
      <left/>
      <right/>
      <top/>
      <bottom style="thin">
        <color indexed="64"/>
      </bottom>
      <diagonal/>
    </border>
    <border>
      <left/>
      <right/>
      <top style="thin">
        <color indexed="64"/>
      </top>
      <bottom/>
      <diagonal/>
    </border>
  </borders>
  <cellStyleXfs count="1">
    <xf numFmtId="0" fontId="0" fillId="0" borderId="0"/>
  </cellStyleXfs>
  <cellXfs count="15">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0" fontId="1" fillId="0" borderId="0" xfId="0" applyFont="1" applyAlignment="1">
      <alignment horizontal="justify" vertical="top" wrapText="1"/>
    </xf>
    <xf numFmtId="0" fontId="2" fillId="3" borderId="1"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2"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workbookViewId="0">
      <selection activeCell="D16" sqref="D16:J16"/>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3" t="s">
        <v>75</v>
      </c>
      <c r="E1" s="13"/>
      <c r="F1" s="13"/>
      <c r="G1" s="13"/>
      <c r="H1" s="13"/>
      <c r="I1" s="13"/>
      <c r="J1" s="13"/>
      <c r="K1" s="7"/>
      <c r="L1" s="7"/>
      <c r="M1" s="7"/>
    </row>
    <row r="2" spans="1:13" ht="16.7" customHeight="1" x14ac:dyDescent="0.2">
      <c r="A2" s="8" t="s">
        <v>0</v>
      </c>
      <c r="B2" s="8" t="s">
        <v>1</v>
      </c>
      <c r="C2" s="8" t="s">
        <v>2</v>
      </c>
      <c r="D2" s="8" t="s">
        <v>3</v>
      </c>
      <c r="E2" s="8"/>
      <c r="F2" s="8"/>
      <c r="G2" s="8"/>
      <c r="H2" s="8"/>
      <c r="I2" s="8"/>
      <c r="J2" s="8"/>
      <c r="K2" s="8" t="s">
        <v>4</v>
      </c>
      <c r="L2" s="8" t="s">
        <v>5</v>
      </c>
      <c r="M2" s="8" t="s">
        <v>6</v>
      </c>
    </row>
    <row r="3" spans="1:13" ht="15.4" customHeight="1" x14ac:dyDescent="0.2">
      <c r="A3" s="2" t="s">
        <v>74</v>
      </c>
      <c r="B3" s="1" t="s">
        <v>7</v>
      </c>
      <c r="C3" s="1" t="s">
        <v>8</v>
      </c>
      <c r="D3" s="14" t="s">
        <v>77</v>
      </c>
      <c r="E3" s="14"/>
      <c r="F3" s="14"/>
      <c r="G3" s="14"/>
      <c r="H3" s="14"/>
      <c r="I3" s="14"/>
      <c r="J3" s="14"/>
      <c r="K3" s="14"/>
      <c r="L3" s="14"/>
      <c r="M3" s="14"/>
    </row>
    <row r="4" spans="1:13" ht="107.25" customHeight="1" x14ac:dyDescent="0.2">
      <c r="A4" s="5"/>
      <c r="B4" s="5"/>
      <c r="C4" s="5"/>
      <c r="D4" s="11" t="s">
        <v>76</v>
      </c>
      <c r="E4" s="11"/>
      <c r="F4" s="11"/>
      <c r="G4" s="11"/>
      <c r="H4" s="11"/>
      <c r="I4" s="11"/>
      <c r="J4" s="11"/>
      <c r="K4" s="11"/>
      <c r="L4" s="11"/>
      <c r="M4" s="11"/>
    </row>
    <row r="5" spans="1:13" ht="21.4" customHeight="1" thickBot="1" x14ac:dyDescent="0.25">
      <c r="A5" s="1" t="s">
        <v>9</v>
      </c>
      <c r="B5" s="1" t="s">
        <v>10</v>
      </c>
      <c r="C5" s="1" t="s">
        <v>11</v>
      </c>
      <c r="D5" s="11" t="s">
        <v>12</v>
      </c>
      <c r="E5" s="11"/>
      <c r="F5" s="11"/>
      <c r="G5" s="11"/>
      <c r="H5" s="11"/>
      <c r="I5" s="11"/>
      <c r="J5" s="11"/>
      <c r="K5" s="3">
        <v>0.7</v>
      </c>
      <c r="L5" s="3">
        <f>ROUND(1.1,3)</f>
        <v>1.1000000000000001</v>
      </c>
      <c r="M5" s="4">
        <f t="shared" ref="M5:M20" si="0">ROUND(K5*L5,2)</f>
        <v>0.77</v>
      </c>
    </row>
    <row r="6" spans="1:13" ht="15.2" customHeight="1" thickBot="1" x14ac:dyDescent="0.25">
      <c r="A6" s="1" t="s">
        <v>13</v>
      </c>
      <c r="B6" s="1" t="s">
        <v>14</v>
      </c>
      <c r="C6" s="1" t="s">
        <v>15</v>
      </c>
      <c r="D6" s="11" t="s">
        <v>16</v>
      </c>
      <c r="E6" s="11"/>
      <c r="F6" s="11"/>
      <c r="G6" s="11"/>
      <c r="H6" s="11"/>
      <c r="I6" s="11"/>
      <c r="J6" s="11"/>
      <c r="K6" s="3">
        <v>2.75</v>
      </c>
      <c r="L6" s="3">
        <f>ROUND(1.41,3)</f>
        <v>1.41</v>
      </c>
      <c r="M6" s="4">
        <f t="shared" si="0"/>
        <v>3.88</v>
      </c>
    </row>
    <row r="7" spans="1:13" ht="15.2" customHeight="1" thickBot="1" x14ac:dyDescent="0.25">
      <c r="A7" s="1" t="s">
        <v>17</v>
      </c>
      <c r="B7" s="1" t="s">
        <v>18</v>
      </c>
      <c r="C7" s="1" t="s">
        <v>19</v>
      </c>
      <c r="D7" s="11" t="s">
        <v>20</v>
      </c>
      <c r="E7" s="11"/>
      <c r="F7" s="11"/>
      <c r="G7" s="11"/>
      <c r="H7" s="11"/>
      <c r="I7" s="11"/>
      <c r="J7" s="11"/>
      <c r="K7" s="3">
        <v>1.05</v>
      </c>
      <c r="L7" s="3">
        <f>ROUND(4.93,3)</f>
        <v>4.93</v>
      </c>
      <c r="M7" s="4">
        <f t="shared" si="0"/>
        <v>5.18</v>
      </c>
    </row>
    <row r="8" spans="1:13" ht="15.2" customHeight="1" thickBot="1" x14ac:dyDescent="0.25">
      <c r="A8" s="1" t="s">
        <v>21</v>
      </c>
      <c r="B8" s="1" t="s">
        <v>22</v>
      </c>
      <c r="C8" s="1" t="s">
        <v>23</v>
      </c>
      <c r="D8" s="11" t="s">
        <v>24</v>
      </c>
      <c r="E8" s="11"/>
      <c r="F8" s="11"/>
      <c r="G8" s="11"/>
      <c r="H8" s="11"/>
      <c r="I8" s="11"/>
      <c r="J8" s="11"/>
      <c r="K8" s="3">
        <v>38</v>
      </c>
      <c r="L8" s="3">
        <f>ROUND(0.01,3)</f>
        <v>0.01</v>
      </c>
      <c r="M8" s="4">
        <f t="shared" si="0"/>
        <v>0.38</v>
      </c>
    </row>
    <row r="9" spans="1:13" ht="24.4" customHeight="1" thickBot="1" x14ac:dyDescent="0.25">
      <c r="A9" s="1" t="s">
        <v>25</v>
      </c>
      <c r="B9" s="1" t="s">
        <v>10</v>
      </c>
      <c r="C9" s="1" t="s">
        <v>27</v>
      </c>
      <c r="D9" s="11" t="s">
        <v>28</v>
      </c>
      <c r="E9" s="11"/>
      <c r="F9" s="11"/>
      <c r="G9" s="11"/>
      <c r="H9" s="11"/>
      <c r="I9" s="11"/>
      <c r="J9" s="11"/>
      <c r="K9" s="3">
        <v>1.1000000000000001</v>
      </c>
      <c r="L9" s="3">
        <v>16.98</v>
      </c>
      <c r="M9" s="4">
        <f t="shared" si="0"/>
        <v>18.68</v>
      </c>
    </row>
    <row r="10" spans="1:13" ht="15.2" customHeight="1" thickBot="1" x14ac:dyDescent="0.25">
      <c r="A10" s="1" t="s">
        <v>29</v>
      </c>
      <c r="B10" s="1" t="s">
        <v>30</v>
      </c>
      <c r="C10" s="1" t="s">
        <v>31</v>
      </c>
      <c r="D10" s="11" t="s">
        <v>32</v>
      </c>
      <c r="E10" s="11"/>
      <c r="F10" s="11"/>
      <c r="G10" s="11"/>
      <c r="H10" s="11"/>
      <c r="I10" s="11"/>
      <c r="J10" s="11"/>
      <c r="K10" s="3">
        <v>1.6</v>
      </c>
      <c r="L10" s="3">
        <f>ROUND(0.06,3)</f>
        <v>0.06</v>
      </c>
      <c r="M10" s="4">
        <f t="shared" si="0"/>
        <v>0.1</v>
      </c>
    </row>
    <row r="11" spans="1:13" ht="15.2" customHeight="1" thickBot="1" x14ac:dyDescent="0.25">
      <c r="A11" s="1" t="s">
        <v>33</v>
      </c>
      <c r="B11" s="1" t="s">
        <v>34</v>
      </c>
      <c r="C11" s="1" t="s">
        <v>35</v>
      </c>
      <c r="D11" s="11" t="s">
        <v>36</v>
      </c>
      <c r="E11" s="11"/>
      <c r="F11" s="11"/>
      <c r="G11" s="11"/>
      <c r="H11" s="11"/>
      <c r="I11" s="11"/>
      <c r="J11" s="11"/>
      <c r="K11" s="3">
        <v>0.2</v>
      </c>
      <c r="L11" s="3">
        <f>ROUND(0.58,3)</f>
        <v>0.57999999999999996</v>
      </c>
      <c r="M11" s="4">
        <f t="shared" si="0"/>
        <v>0.12</v>
      </c>
    </row>
    <row r="12" spans="1:13" ht="15.2" customHeight="1" thickBot="1" x14ac:dyDescent="0.25">
      <c r="A12" s="1" t="s">
        <v>37</v>
      </c>
      <c r="B12" s="1" t="s">
        <v>38</v>
      </c>
      <c r="C12" s="1" t="s">
        <v>39</v>
      </c>
      <c r="D12" s="11" t="s">
        <v>40</v>
      </c>
      <c r="E12" s="11"/>
      <c r="F12" s="11"/>
      <c r="G12" s="11"/>
      <c r="H12" s="11"/>
      <c r="I12" s="11"/>
      <c r="J12" s="11"/>
      <c r="K12" s="3">
        <v>1</v>
      </c>
      <c r="L12" s="3">
        <f>ROUND(1.26,3)</f>
        <v>1.26</v>
      </c>
      <c r="M12" s="4">
        <f t="shared" si="0"/>
        <v>1.26</v>
      </c>
    </row>
    <row r="13" spans="1:13" ht="15.2" customHeight="1" thickBot="1" x14ac:dyDescent="0.25">
      <c r="A13" s="1" t="s">
        <v>41</v>
      </c>
      <c r="B13" s="1" t="s">
        <v>42</v>
      </c>
      <c r="C13" s="1" t="s">
        <v>43</v>
      </c>
      <c r="D13" s="11" t="s">
        <v>44</v>
      </c>
      <c r="E13" s="11"/>
      <c r="F13" s="11"/>
      <c r="G13" s="11"/>
      <c r="H13" s="11"/>
      <c r="I13" s="11"/>
      <c r="J13" s="11"/>
      <c r="K13" s="3">
        <v>3.2</v>
      </c>
      <c r="L13" s="3">
        <f>ROUND(0.03,3)</f>
        <v>0.03</v>
      </c>
      <c r="M13" s="4">
        <f t="shared" si="0"/>
        <v>0.1</v>
      </c>
    </row>
    <row r="14" spans="1:13" ht="24.4" customHeight="1" thickBot="1" x14ac:dyDescent="0.25">
      <c r="A14" s="1" t="s">
        <v>45</v>
      </c>
      <c r="B14" s="1" t="s">
        <v>10</v>
      </c>
      <c r="C14" s="1" t="s">
        <v>46</v>
      </c>
      <c r="D14" s="11" t="s">
        <v>47</v>
      </c>
      <c r="E14" s="11"/>
      <c r="F14" s="11"/>
      <c r="G14" s="11"/>
      <c r="H14" s="11"/>
      <c r="I14" s="11"/>
      <c r="J14" s="11"/>
      <c r="K14" s="3">
        <v>0.2</v>
      </c>
      <c r="L14" s="3">
        <v>0.86</v>
      </c>
      <c r="M14" s="4">
        <f t="shared" si="0"/>
        <v>0.17</v>
      </c>
    </row>
    <row r="15" spans="1:13" ht="24.4" customHeight="1" thickBot="1" x14ac:dyDescent="0.25">
      <c r="A15" s="1" t="s">
        <v>48</v>
      </c>
      <c r="B15" s="1" t="s">
        <v>10</v>
      </c>
      <c r="C15" s="1" t="s">
        <v>49</v>
      </c>
      <c r="D15" s="11" t="s">
        <v>50</v>
      </c>
      <c r="E15" s="11"/>
      <c r="F15" s="11"/>
      <c r="G15" s="11"/>
      <c r="H15" s="11"/>
      <c r="I15" s="11"/>
      <c r="J15" s="11"/>
      <c r="K15" s="3">
        <v>1.1000000000000001</v>
      </c>
      <c r="L15" s="3">
        <v>5.65</v>
      </c>
      <c r="M15" s="4">
        <f t="shared" si="0"/>
        <v>6.22</v>
      </c>
    </row>
    <row r="16" spans="1:13" ht="24.4" customHeight="1" thickBot="1" x14ac:dyDescent="0.25">
      <c r="A16" s="1" t="s">
        <v>51</v>
      </c>
      <c r="B16" s="1" t="s">
        <v>10</v>
      </c>
      <c r="C16" s="1" t="s">
        <v>52</v>
      </c>
      <c r="D16" s="11" t="s">
        <v>53</v>
      </c>
      <c r="E16" s="11"/>
      <c r="F16" s="11"/>
      <c r="G16" s="11"/>
      <c r="H16" s="11"/>
      <c r="I16" s="11"/>
      <c r="J16" s="11"/>
      <c r="K16" s="3">
        <v>6</v>
      </c>
      <c r="L16" s="3">
        <v>0.24</v>
      </c>
      <c r="M16" s="4">
        <f t="shared" si="0"/>
        <v>1.44</v>
      </c>
    </row>
    <row r="17" spans="1:13" ht="24.4" customHeight="1" thickBot="1" x14ac:dyDescent="0.25">
      <c r="A17" s="1" t="s">
        <v>71</v>
      </c>
      <c r="B17" s="1" t="s">
        <v>54</v>
      </c>
      <c r="C17" s="1" t="s">
        <v>55</v>
      </c>
      <c r="D17" s="11" t="s">
        <v>56</v>
      </c>
      <c r="E17" s="11"/>
      <c r="F17" s="11"/>
      <c r="G17" s="11"/>
      <c r="H17" s="11"/>
      <c r="I17" s="11"/>
      <c r="J17" s="11"/>
      <c r="K17" s="3">
        <v>0.35399999999999998</v>
      </c>
      <c r="L17" s="3">
        <v>20.3</v>
      </c>
      <c r="M17" s="4">
        <f t="shared" si="0"/>
        <v>7.19</v>
      </c>
    </row>
    <row r="18" spans="1:13" ht="24.4" customHeight="1" thickBot="1" x14ac:dyDescent="0.25">
      <c r="A18" s="1" t="s">
        <v>72</v>
      </c>
      <c r="B18" s="1" t="s">
        <v>57</v>
      </c>
      <c r="C18" s="1" t="s">
        <v>58</v>
      </c>
      <c r="D18" s="11" t="s">
        <v>59</v>
      </c>
      <c r="E18" s="11"/>
      <c r="F18" s="11"/>
      <c r="G18" s="11"/>
      <c r="H18" s="11"/>
      <c r="I18" s="11"/>
      <c r="J18" s="11"/>
      <c r="K18" s="3">
        <v>0.35399999999999998</v>
      </c>
      <c r="L18" s="3">
        <v>19.25</v>
      </c>
      <c r="M18" s="4">
        <f t="shared" si="0"/>
        <v>6.81</v>
      </c>
    </row>
    <row r="19" spans="1:13" ht="24.4" customHeight="1" thickBot="1" x14ac:dyDescent="0.25">
      <c r="A19" s="1" t="s">
        <v>60</v>
      </c>
      <c r="B19" s="1" t="s">
        <v>61</v>
      </c>
      <c r="C19" s="1" t="s">
        <v>62</v>
      </c>
      <c r="D19" s="11" t="s">
        <v>63</v>
      </c>
      <c r="E19" s="11"/>
      <c r="F19" s="11"/>
      <c r="G19" s="11"/>
      <c r="H19" s="11"/>
      <c r="I19" s="11"/>
      <c r="J19" s="11"/>
      <c r="K19" s="3">
        <v>0.22</v>
      </c>
      <c r="L19" s="3">
        <v>18.239999999999998</v>
      </c>
      <c r="M19" s="4">
        <f t="shared" si="0"/>
        <v>4.01</v>
      </c>
    </row>
    <row r="20" spans="1:13" ht="24.4" customHeight="1" thickBot="1" x14ac:dyDescent="0.25">
      <c r="A20" s="1" t="s">
        <v>73</v>
      </c>
      <c r="B20" s="1" t="s">
        <v>64</v>
      </c>
      <c r="C20" s="1" t="s">
        <v>65</v>
      </c>
      <c r="D20" s="11" t="s">
        <v>66</v>
      </c>
      <c r="E20" s="11"/>
      <c r="F20" s="11"/>
      <c r="G20" s="11"/>
      <c r="H20" s="11"/>
      <c r="I20" s="11"/>
      <c r="J20" s="11"/>
      <c r="K20" s="3">
        <v>0.22</v>
      </c>
      <c r="L20" s="3">
        <v>16.920000000000002</v>
      </c>
      <c r="M20" s="4">
        <f t="shared" si="0"/>
        <v>3.72</v>
      </c>
    </row>
    <row r="21" spans="1:13" ht="15.2" customHeight="1" x14ac:dyDescent="0.2">
      <c r="A21" s="1" t="s">
        <v>67</v>
      </c>
      <c r="B21" s="1" t="s">
        <v>26</v>
      </c>
      <c r="C21" s="1" t="s">
        <v>68</v>
      </c>
      <c r="D21" s="11" t="s">
        <v>69</v>
      </c>
      <c r="E21" s="11"/>
      <c r="F21" s="11"/>
      <c r="G21" s="11"/>
      <c r="H21" s="11"/>
      <c r="I21" s="11"/>
      <c r="J21" s="11"/>
      <c r="K21" s="3">
        <v>2</v>
      </c>
      <c r="L21" s="3">
        <f>SUM(M5:M20)</f>
        <v>60.03</v>
      </c>
      <c r="M21" s="4">
        <f>ROUND((K21*L21)/100,2)</f>
        <v>1.2</v>
      </c>
    </row>
    <row r="22" spans="1:13" ht="15.2" customHeight="1" x14ac:dyDescent="0.2">
      <c r="A22" s="1" t="s">
        <v>67</v>
      </c>
      <c r="B22" s="1" t="s">
        <v>26</v>
      </c>
      <c r="C22" s="1" t="s">
        <v>67</v>
      </c>
      <c r="D22" s="11" t="s">
        <v>70</v>
      </c>
      <c r="E22" s="11"/>
      <c r="F22" s="11"/>
      <c r="G22" s="11"/>
      <c r="H22" s="11"/>
      <c r="I22" s="11"/>
      <c r="J22" s="11"/>
      <c r="K22" s="3">
        <v>3</v>
      </c>
      <c r="L22" s="3">
        <f>SUM(M5:M21)</f>
        <v>61.230000000000004</v>
      </c>
      <c r="M22" s="4">
        <f>(K22/100)*L22</f>
        <v>1.8369</v>
      </c>
    </row>
    <row r="23" spans="1:13" ht="15.4" customHeight="1" x14ac:dyDescent="0.2">
      <c r="A23" s="6"/>
      <c r="B23" s="6"/>
      <c r="C23" s="6"/>
      <c r="D23" s="12" t="s">
        <v>75</v>
      </c>
      <c r="E23" s="12"/>
      <c r="F23" s="12"/>
      <c r="G23" s="12"/>
      <c r="H23" s="12"/>
      <c r="I23" s="12"/>
      <c r="J23" s="12"/>
      <c r="K23" s="9"/>
      <c r="L23" s="9"/>
      <c r="M23" s="10">
        <f>SUM(M5:M22)</f>
        <v>63.066900000000004</v>
      </c>
    </row>
  </sheetData>
  <mergeCells count="22">
    <mergeCell ref="D1:J1"/>
    <mergeCell ref="D4:M4"/>
    <mergeCell ref="D5:J5"/>
    <mergeCell ref="D6:J6"/>
    <mergeCell ref="D3:M3"/>
    <mergeCell ref="D7:J7"/>
    <mergeCell ref="D8:J8"/>
    <mergeCell ref="D9:J9"/>
    <mergeCell ref="D10:J10"/>
    <mergeCell ref="D11:J11"/>
    <mergeCell ref="D12:J12"/>
    <mergeCell ref="D13:J13"/>
    <mergeCell ref="D14:J14"/>
    <mergeCell ref="D15:J15"/>
    <mergeCell ref="D16:J16"/>
    <mergeCell ref="D17:J17"/>
    <mergeCell ref="D18:J18"/>
    <mergeCell ref="D23:J23"/>
    <mergeCell ref="D19:J19"/>
    <mergeCell ref="D20:J20"/>
    <mergeCell ref="D21:J21"/>
    <mergeCell ref="D22:J22"/>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2022-01-26T15:52:23Z</dcterms:modified>
</cp:coreProperties>
</file>