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DIVISORIAS\D05\"/>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18" i="1" l="1"/>
  <c r="M17" i="1"/>
  <c r="M16" i="1"/>
  <c r="M15" i="1"/>
  <c r="L14" i="1"/>
  <c r="M14" i="1" s="1"/>
  <c r="L13" i="1"/>
  <c r="M13" i="1" s="1"/>
  <c r="L12" i="1"/>
  <c r="M12" i="1" s="1"/>
  <c r="L11" i="1"/>
  <c r="M11" i="1" s="1"/>
  <c r="L10" i="1"/>
  <c r="M10" i="1" s="1"/>
  <c r="M9" i="1"/>
  <c r="M8" i="1"/>
  <c r="L7" i="1"/>
  <c r="M7" i="1" s="1"/>
  <c r="L6" i="1"/>
  <c r="M6" i="1" s="1"/>
  <c r="L5" i="1"/>
  <c r="M5" i="1" s="1"/>
  <c r="L19" i="1" l="1"/>
  <c r="M19" i="1" s="1"/>
  <c r="L20" i="1" s="1"/>
  <c r="M20" i="1" s="1"/>
  <c r="M21" i="1" l="1"/>
</calcChain>
</file>

<file path=xl/sharedStrings.xml><?xml version="1.0" encoding="utf-8"?>
<sst xmlns="http://schemas.openxmlformats.org/spreadsheetml/2006/main" count="79" uniqueCount="72">
  <si>
    <t>Código</t>
  </si>
  <si>
    <t>Tipo</t>
  </si>
  <si>
    <t>Ud</t>
  </si>
  <si>
    <t>Resumen</t>
  </si>
  <si>
    <t>Cantidad</t>
  </si>
  <si>
    <t>Precio (€)</t>
  </si>
  <si>
    <t>Importe (€)</t>
  </si>
  <si>
    <t>Partida</t>
  </si>
  <si>
    <t>m²</t>
  </si>
  <si>
    <t>Sistema de trasdosado de mínimo esfuerzo formado por tabique sencillo, de 63 mm de espesor total, con una estructura simple de perfiles de chapa de acero galvanizado de 48 mm de anchura, a base de montantes (elementos verticales) separados 600 mm entre sí, con disposición normal "N" y canales (elementos horizontales) a cada lado del cual se atornilla una placa en total (una placa tipo normal en la cara exterior, de 15 mm de espesor cada placa) con Panel multicapa ChovACUSTIC 65 LR 70/4, "CHOVA", de 44 mm de espesor, 9,3 kg/m² de masa superficial, formado por un panel de lana mineral de 40 mm de espesor y una lámina viscoelástica de alta densidad de 4 mm de espesor, con 54 dB de índice global de reducción acústica, Rw. Incluso p/p de replanteo de los perfiles, zonas de paso y huecos; colocación en todo su perímetro de cintas o bandas estancas con ELASTOBAND 50 "CHOVA", de 50 mm de anchura y de 4 mm de espesor, formada por una lámina de poliolefinas de alta resistencia y una lámina viscoelástica de alta densidad de 2 mm de espesor, en la superficie de apoyo o contacto de los perfiles con los paramentos; anclajes de canales y montantes metálicos; corte y fijación de las placas mediante tornillería; tratamiento de las zonas de paso y huecos; ejecución de ángulos; tratamiento de juntas mediante pasta y cinta de juntas; recibido de las cajas para alojamiento de mecanismos eléctricos y de paso de instalaciones, previo replanteo de su ubicación en las placas y perforación de las mismas, y limpieza final. Totalmente terminado y listo para imprimar, pintar o revestir (sin incluir en este precio el aislamiento a colocar entre montantes).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Colocación de las placas para el cierre de una de las caras del tabique, mediante fijaciones mecánicas. Cierre de la segunda cara con placas, mediante fijaciones mecánicas. Replanteo de las cajas para alojamiento de mecanismos eléctricos y de paso de instalaciones, y posterior perforación de las placas. Tratamiento de las juntas entre placas. Recibido de las cajas para alojamiento de mecanismos eléctricos y de paso de instalaciones.</t>
  </si>
  <si>
    <t>mt12psg070c</t>
  </si>
  <si>
    <t>Material</t>
  </si>
  <si>
    <t>m</t>
  </si>
  <si>
    <t>Canal raíl de perfil galvanizado para entramados de fijación de placas de yeso de ancho 48 mm, según UNE-EN 14195.</t>
  </si>
  <si>
    <t>mt12psg060c</t>
  </si>
  <si>
    <t>Material</t>
  </si>
  <si>
    <t>m</t>
  </si>
  <si>
    <t>Montante de perfil de acero galvanizado de 48 mm de anchura, según UNE-EN 14195.</t>
  </si>
  <si>
    <t>mt12psg010b</t>
  </si>
  <si>
    <t>Material</t>
  </si>
  <si>
    <t>m²</t>
  </si>
  <si>
    <t>Placa de yeso laminado A / UNE-EN 520 - 1200 / longitud / 15 / borde afinado.</t>
  </si>
  <si>
    <t>56003</t>
  </si>
  <si>
    <t>Sin clasificar</t>
  </si>
  <si>
    <t>m²</t>
  </si>
  <si>
    <t>Panel multicapa ChovACUSTIC 65 LR 70/4, "CHOVA"</t>
  </si>
  <si>
    <t>58200</t>
  </si>
  <si>
    <t>m</t>
  </si>
  <si>
    <t>Banda autoadhesiva ELASTOBAND 50 "CHOVA"</t>
  </si>
  <si>
    <t>mt12psg081b</t>
  </si>
  <si>
    <t>Material</t>
  </si>
  <si>
    <t>Ud</t>
  </si>
  <si>
    <t>Tornillo autoperforante 3,5x25 mm.</t>
  </si>
  <si>
    <t>mt12psg220</t>
  </si>
  <si>
    <t>Material</t>
  </si>
  <si>
    <t>Ud</t>
  </si>
  <si>
    <t>Fijación compuesta por taco y tornillo 5x27.</t>
  </si>
  <si>
    <t>mt12psg035a</t>
  </si>
  <si>
    <t>Material</t>
  </si>
  <si>
    <t>kg</t>
  </si>
  <si>
    <t>Pasta de agarre, según UNE-EN 14496.</t>
  </si>
  <si>
    <t>mt12psg030a</t>
  </si>
  <si>
    <t>Material</t>
  </si>
  <si>
    <t>kg</t>
  </si>
  <si>
    <t>Pasta para juntas, según UNE-EN 13963.</t>
  </si>
  <si>
    <t>mt12psg040a</t>
  </si>
  <si>
    <t>Material</t>
  </si>
  <si>
    <t>m</t>
  </si>
  <si>
    <t>Cinta de juntas.</t>
  </si>
  <si>
    <t>Mano de obra</t>
  </si>
  <si>
    <t>h</t>
  </si>
  <si>
    <t>Oficial 1ª montador de prefabricados interiores</t>
  </si>
  <si>
    <t>Mano de obra</t>
  </si>
  <si>
    <t>h</t>
  </si>
  <si>
    <t>Ayudante montador de prefabricados interiores</t>
  </si>
  <si>
    <t>AA</t>
  </si>
  <si>
    <t>Mano de obra</t>
  </si>
  <si>
    <t>h</t>
  </si>
  <si>
    <t>Oficial 1ª montador de aislamientos</t>
  </si>
  <si>
    <t>Mano de obra</t>
  </si>
  <si>
    <t>h</t>
  </si>
  <si>
    <t>Ayudante montador de aislamientos</t>
  </si>
  <si>
    <t>%</t>
  </si>
  <si>
    <t>%</t>
  </si>
  <si>
    <t>Costes directos complementarios</t>
  </si>
  <si>
    <t>Costes indirectos</t>
  </si>
  <si>
    <t>PA</t>
  </si>
  <si>
    <t>PB</t>
  </si>
  <si>
    <t>AB</t>
  </si>
  <si>
    <t>TRASDOSADO PLACA SIMPLE. Panel ChovACUSTIC 65 LR 70/4</t>
  </si>
  <si>
    <t>D05. TRASDOSADO PLACA SIMPLE. Panel ChovACUSTIC 65 LR 70/4</t>
  </si>
  <si>
    <t>D05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</si>
</sst>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rgb="FF000000"/>
      <name val="Verdana"/>
      <family val="2"/>
    </font>
    <font>
      <sz val="8"/>
      <color rgb="FF000000"/>
      <name val="Arial"/>
      <family val="2"/>
    </font>
    <font>
      <b/>
      <sz val="8"/>
      <color rgb="FF000000"/>
      <name val="Arial"/>
      <family val="2"/>
    </font>
    <font>
      <b/>
      <sz val="10"/>
      <color rgb="FF000000"/>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2">
    <border>
      <left/>
      <right/>
      <top/>
      <bottom/>
      <diagonal/>
    </border>
    <border>
      <left/>
      <right/>
      <top/>
      <bottom style="thin">
        <color rgb="FF000000"/>
      </bottom>
      <diagonal/>
    </border>
  </borders>
  <cellStyleXfs count="1">
    <xf numFmtId="0" fontId="0" fillId="0" borderId="0"/>
  </cellStyleXfs>
  <cellXfs count="14">
    <xf numFmtId="0" fontId="0" fillId="0" borderId="0" xfId="0" applyFont="1" applyAlignment="1">
      <alignment horizontal="left" vertical="center"/>
    </xf>
    <xf numFmtId="0" fontId="1" fillId="0" borderId="0" xfId="0"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3" fillId="2" borderId="0" xfId="0" applyFont="1" applyFill="1" applyBorder="1" applyAlignment="1">
      <alignment horizontal="left" vertical="center" wrapText="1"/>
    </xf>
    <xf numFmtId="0" fontId="2" fillId="3" borderId="1" xfId="0" applyFont="1" applyFill="1" applyBorder="1" applyAlignment="1">
      <alignment vertical="center" wrapText="1"/>
    </xf>
    <xf numFmtId="2" fontId="2" fillId="3" borderId="1" xfId="0" applyNumberFormat="1" applyFont="1" applyFill="1" applyBorder="1" applyAlignment="1">
      <alignment vertical="center" wrapText="1"/>
    </xf>
    <xf numFmtId="0" fontId="1" fillId="0" borderId="0" xfId="0" applyFont="1" applyAlignment="1">
      <alignment horizontal="justify" vertical="top" wrapText="1"/>
    </xf>
    <xf numFmtId="0" fontId="2" fillId="0" borderId="0" xfId="0" applyFont="1" applyAlignment="1">
      <alignment horizontal="justify" vertical="top" wrapText="1"/>
    </xf>
    <xf numFmtId="0" fontId="3" fillId="2" borderId="0" xfId="0" applyFont="1" applyFill="1" applyBorder="1" applyAlignment="1">
      <alignment horizontal="center"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workbookViewId="0">
      <selection activeCell="C23" sqref="C23"/>
    </sheetView>
  </sheetViews>
  <sheetFormatPr baseColWidth="10" defaultRowHeight="15" x14ac:dyDescent="0.2"/>
  <cols>
    <col min="1" max="1" width="7.398437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12" t="s">
        <v>70</v>
      </c>
      <c r="E1" s="12"/>
      <c r="F1" s="12"/>
      <c r="G1" s="12"/>
      <c r="H1" s="12"/>
      <c r="I1" s="12"/>
      <c r="J1" s="12"/>
      <c r="K1" s="7"/>
      <c r="L1" s="7"/>
      <c r="M1" s="7"/>
    </row>
    <row r="2" spans="1:13" ht="16.7" customHeight="1" x14ac:dyDescent="0.2">
      <c r="A2" s="7" t="s">
        <v>0</v>
      </c>
      <c r="B2" s="7" t="s">
        <v>1</v>
      </c>
      <c r="C2" s="7" t="s">
        <v>2</v>
      </c>
      <c r="D2" s="7" t="s">
        <v>3</v>
      </c>
      <c r="E2" s="7"/>
      <c r="F2" s="7"/>
      <c r="G2" s="7"/>
      <c r="H2" s="7"/>
      <c r="I2" s="7"/>
      <c r="J2" s="7"/>
      <c r="K2" s="7" t="s">
        <v>4</v>
      </c>
      <c r="L2" s="7" t="s">
        <v>5</v>
      </c>
      <c r="M2" s="7" t="s">
        <v>6</v>
      </c>
    </row>
    <row r="3" spans="1:13" ht="15.4" customHeight="1" x14ac:dyDescent="0.2">
      <c r="A3" s="2" t="s">
        <v>71</v>
      </c>
      <c r="B3" s="1" t="s">
        <v>7</v>
      </c>
      <c r="C3" s="1" t="s">
        <v>8</v>
      </c>
      <c r="D3" s="11" t="s">
        <v>69</v>
      </c>
      <c r="E3" s="11"/>
      <c r="F3" s="11"/>
      <c r="G3" s="11"/>
      <c r="H3" s="11"/>
      <c r="I3" s="11"/>
      <c r="J3" s="11"/>
      <c r="K3" s="3"/>
      <c r="L3" s="4"/>
      <c r="M3" s="4"/>
    </row>
    <row r="4" spans="1:13" ht="150.75" customHeight="1" thickBot="1" x14ac:dyDescent="0.25">
      <c r="A4" s="5"/>
      <c r="B4" s="5"/>
      <c r="C4" s="5"/>
      <c r="D4" s="10" t="s">
        <v>9</v>
      </c>
      <c r="E4" s="10"/>
      <c r="F4" s="10"/>
      <c r="G4" s="10"/>
      <c r="H4" s="10"/>
      <c r="I4" s="10"/>
      <c r="J4" s="10"/>
      <c r="K4" s="10"/>
      <c r="L4" s="10"/>
      <c r="M4" s="10"/>
    </row>
    <row r="5" spans="1:13" ht="21.4" customHeight="1" thickBot="1" x14ac:dyDescent="0.25">
      <c r="A5" s="1" t="s">
        <v>10</v>
      </c>
      <c r="B5" s="1" t="s">
        <v>11</v>
      </c>
      <c r="C5" s="1" t="s">
        <v>12</v>
      </c>
      <c r="D5" s="10" t="s">
        <v>13</v>
      </c>
      <c r="E5" s="10"/>
      <c r="F5" s="10"/>
      <c r="G5" s="10"/>
      <c r="H5" s="10"/>
      <c r="I5" s="10"/>
      <c r="J5" s="10"/>
      <c r="K5" s="3">
        <v>0.7</v>
      </c>
      <c r="L5" s="3">
        <f>ROUND(1.1,3)</f>
        <v>1.1000000000000001</v>
      </c>
      <c r="M5" s="4">
        <f t="shared" ref="M5:M18" si="0">ROUND(K5*L5,2)</f>
        <v>0.77</v>
      </c>
    </row>
    <row r="6" spans="1:13" ht="15.2" customHeight="1" thickBot="1" x14ac:dyDescent="0.25">
      <c r="A6" s="1" t="s">
        <v>14</v>
      </c>
      <c r="B6" s="1" t="s">
        <v>15</v>
      </c>
      <c r="C6" s="1" t="s">
        <v>16</v>
      </c>
      <c r="D6" s="10" t="s">
        <v>17</v>
      </c>
      <c r="E6" s="10"/>
      <c r="F6" s="10"/>
      <c r="G6" s="10"/>
      <c r="H6" s="10"/>
      <c r="I6" s="10"/>
      <c r="J6" s="10"/>
      <c r="K6" s="3">
        <v>2.75</v>
      </c>
      <c r="L6" s="3">
        <f>ROUND(1.41,3)</f>
        <v>1.41</v>
      </c>
      <c r="M6" s="4">
        <f t="shared" si="0"/>
        <v>3.88</v>
      </c>
    </row>
    <row r="7" spans="1:13" ht="15.2" customHeight="1" thickBot="1" x14ac:dyDescent="0.25">
      <c r="A7" s="1" t="s">
        <v>18</v>
      </c>
      <c r="B7" s="1" t="s">
        <v>19</v>
      </c>
      <c r="C7" s="1" t="s">
        <v>20</v>
      </c>
      <c r="D7" s="10" t="s">
        <v>21</v>
      </c>
      <c r="E7" s="10"/>
      <c r="F7" s="10"/>
      <c r="G7" s="10"/>
      <c r="H7" s="10"/>
      <c r="I7" s="10"/>
      <c r="J7" s="10"/>
      <c r="K7" s="3">
        <v>1.05</v>
      </c>
      <c r="L7" s="3">
        <f>ROUND(5.78,3)</f>
        <v>5.78</v>
      </c>
      <c r="M7" s="4">
        <f t="shared" si="0"/>
        <v>6.07</v>
      </c>
    </row>
    <row r="8" spans="1:13" ht="24.4" customHeight="1" thickBot="1" x14ac:dyDescent="0.25">
      <c r="A8" s="1" t="s">
        <v>22</v>
      </c>
      <c r="B8" s="1" t="s">
        <v>11</v>
      </c>
      <c r="C8" s="1" t="s">
        <v>24</v>
      </c>
      <c r="D8" s="10" t="s">
        <v>25</v>
      </c>
      <c r="E8" s="10"/>
      <c r="F8" s="10"/>
      <c r="G8" s="10"/>
      <c r="H8" s="10"/>
      <c r="I8" s="10"/>
      <c r="J8" s="10"/>
      <c r="K8" s="3">
        <v>1.05</v>
      </c>
      <c r="L8" s="3">
        <v>26.03</v>
      </c>
      <c r="M8" s="4">
        <f t="shared" si="0"/>
        <v>27.33</v>
      </c>
    </row>
    <row r="9" spans="1:13" ht="24.4" customHeight="1" thickBot="1" x14ac:dyDescent="0.25">
      <c r="A9" s="1" t="s">
        <v>26</v>
      </c>
      <c r="B9" s="1" t="s">
        <v>11</v>
      </c>
      <c r="C9" s="1" t="s">
        <v>27</v>
      </c>
      <c r="D9" s="10" t="s">
        <v>28</v>
      </c>
      <c r="E9" s="10"/>
      <c r="F9" s="10"/>
      <c r="G9" s="10"/>
      <c r="H9" s="10"/>
      <c r="I9" s="10"/>
      <c r="J9" s="10"/>
      <c r="K9" s="3">
        <v>2.9</v>
      </c>
      <c r="L9" s="3">
        <v>0.86</v>
      </c>
      <c r="M9" s="4">
        <f t="shared" si="0"/>
        <v>2.4900000000000002</v>
      </c>
    </row>
    <row r="10" spans="1:13" ht="15.2" customHeight="1" thickBot="1" x14ac:dyDescent="0.25">
      <c r="A10" s="1" t="s">
        <v>29</v>
      </c>
      <c r="B10" s="1" t="s">
        <v>30</v>
      </c>
      <c r="C10" s="1" t="s">
        <v>31</v>
      </c>
      <c r="D10" s="10" t="s">
        <v>32</v>
      </c>
      <c r="E10" s="10"/>
      <c r="F10" s="10"/>
      <c r="G10" s="10"/>
      <c r="H10" s="10"/>
      <c r="I10" s="10"/>
      <c r="J10" s="10"/>
      <c r="K10" s="3">
        <v>38</v>
      </c>
      <c r="L10" s="3">
        <f>ROUND(0.01,3)</f>
        <v>0.01</v>
      </c>
      <c r="M10" s="4">
        <f t="shared" si="0"/>
        <v>0.38</v>
      </c>
    </row>
    <row r="11" spans="1:13" ht="15.2" customHeight="1" thickBot="1" x14ac:dyDescent="0.25">
      <c r="A11" s="1" t="s">
        <v>33</v>
      </c>
      <c r="B11" s="1" t="s">
        <v>34</v>
      </c>
      <c r="C11" s="1" t="s">
        <v>35</v>
      </c>
      <c r="D11" s="10" t="s">
        <v>36</v>
      </c>
      <c r="E11" s="10"/>
      <c r="F11" s="10"/>
      <c r="G11" s="10"/>
      <c r="H11" s="10"/>
      <c r="I11" s="10"/>
      <c r="J11" s="10"/>
      <c r="K11" s="3">
        <v>1.6</v>
      </c>
      <c r="L11" s="3">
        <f>ROUND(0.06,3)</f>
        <v>0.06</v>
      </c>
      <c r="M11" s="4">
        <f t="shared" si="0"/>
        <v>0.1</v>
      </c>
    </row>
    <row r="12" spans="1:13" ht="15.2" customHeight="1" thickBot="1" x14ac:dyDescent="0.25">
      <c r="A12" s="1" t="s">
        <v>37</v>
      </c>
      <c r="B12" s="1" t="s">
        <v>38</v>
      </c>
      <c r="C12" s="1" t="s">
        <v>39</v>
      </c>
      <c r="D12" s="10" t="s">
        <v>40</v>
      </c>
      <c r="E12" s="10"/>
      <c r="F12" s="10"/>
      <c r="G12" s="10"/>
      <c r="H12" s="10"/>
      <c r="I12" s="10"/>
      <c r="J12" s="10"/>
      <c r="K12" s="3">
        <v>0.1</v>
      </c>
      <c r="L12" s="3">
        <f>ROUND(0.58,3)</f>
        <v>0.57999999999999996</v>
      </c>
      <c r="M12" s="4">
        <f t="shared" si="0"/>
        <v>0.06</v>
      </c>
    </row>
    <row r="13" spans="1:13" ht="15.2" customHeight="1" thickBot="1" x14ac:dyDescent="0.25">
      <c r="A13" s="1" t="s">
        <v>41</v>
      </c>
      <c r="B13" s="1" t="s">
        <v>42</v>
      </c>
      <c r="C13" s="1" t="s">
        <v>43</v>
      </c>
      <c r="D13" s="10" t="s">
        <v>44</v>
      </c>
      <c r="E13" s="10"/>
      <c r="F13" s="10"/>
      <c r="G13" s="10"/>
      <c r="H13" s="10"/>
      <c r="I13" s="10"/>
      <c r="J13" s="10"/>
      <c r="K13" s="3">
        <v>0.6</v>
      </c>
      <c r="L13" s="3">
        <f>ROUND(1.26,3)</f>
        <v>1.26</v>
      </c>
      <c r="M13" s="4">
        <f t="shared" si="0"/>
        <v>0.76</v>
      </c>
    </row>
    <row r="14" spans="1:13" ht="15.2" customHeight="1" thickBot="1" x14ac:dyDescent="0.25">
      <c r="A14" s="1" t="s">
        <v>45</v>
      </c>
      <c r="B14" s="1" t="s">
        <v>46</v>
      </c>
      <c r="C14" s="1" t="s">
        <v>47</v>
      </c>
      <c r="D14" s="10" t="s">
        <v>48</v>
      </c>
      <c r="E14" s="10"/>
      <c r="F14" s="10"/>
      <c r="G14" s="10"/>
      <c r="H14" s="10"/>
      <c r="I14" s="10"/>
      <c r="J14" s="10"/>
      <c r="K14" s="3">
        <v>3.2</v>
      </c>
      <c r="L14" s="3">
        <f>ROUND(0.03,3)</f>
        <v>0.03</v>
      </c>
      <c r="M14" s="4">
        <f t="shared" si="0"/>
        <v>0.1</v>
      </c>
    </row>
    <row r="15" spans="1:13" ht="24.4" customHeight="1" thickBot="1" x14ac:dyDescent="0.25">
      <c r="A15" s="1" t="s">
        <v>66</v>
      </c>
      <c r="B15" s="1" t="s">
        <v>49</v>
      </c>
      <c r="C15" s="1" t="s">
        <v>50</v>
      </c>
      <c r="D15" s="10" t="s">
        <v>51</v>
      </c>
      <c r="E15" s="10"/>
      <c r="F15" s="10"/>
      <c r="G15" s="10"/>
      <c r="H15" s="10"/>
      <c r="I15" s="10"/>
      <c r="J15" s="10"/>
      <c r="K15" s="3">
        <v>0.316</v>
      </c>
      <c r="L15" s="3">
        <v>20.3</v>
      </c>
      <c r="M15" s="4">
        <f t="shared" si="0"/>
        <v>6.41</v>
      </c>
    </row>
    <row r="16" spans="1:13" ht="24.4" customHeight="1" thickBot="1" x14ac:dyDescent="0.25">
      <c r="A16" s="1" t="s">
        <v>67</v>
      </c>
      <c r="B16" s="1" t="s">
        <v>52</v>
      </c>
      <c r="C16" s="1" t="s">
        <v>53</v>
      </c>
      <c r="D16" s="10" t="s">
        <v>54</v>
      </c>
      <c r="E16" s="10"/>
      <c r="F16" s="10"/>
      <c r="G16" s="10"/>
      <c r="H16" s="10"/>
      <c r="I16" s="10"/>
      <c r="J16" s="10"/>
      <c r="K16" s="3">
        <v>0.316</v>
      </c>
      <c r="L16" s="3">
        <v>19.25</v>
      </c>
      <c r="M16" s="4">
        <f t="shared" si="0"/>
        <v>6.08</v>
      </c>
    </row>
    <row r="17" spans="1:13" ht="24.4" customHeight="1" thickBot="1" x14ac:dyDescent="0.25">
      <c r="A17" s="1" t="s">
        <v>55</v>
      </c>
      <c r="B17" s="1" t="s">
        <v>56</v>
      </c>
      <c r="C17" s="1" t="s">
        <v>57</v>
      </c>
      <c r="D17" s="10" t="s">
        <v>58</v>
      </c>
      <c r="E17" s="10"/>
      <c r="F17" s="10"/>
      <c r="G17" s="10"/>
      <c r="H17" s="10"/>
      <c r="I17" s="10"/>
      <c r="J17" s="10"/>
      <c r="K17" s="3">
        <v>0.22</v>
      </c>
      <c r="L17" s="3">
        <v>18.239999999999998</v>
      </c>
      <c r="M17" s="4">
        <f t="shared" si="0"/>
        <v>4.01</v>
      </c>
    </row>
    <row r="18" spans="1:13" ht="24.4" customHeight="1" thickBot="1" x14ac:dyDescent="0.25">
      <c r="A18" s="1" t="s">
        <v>68</v>
      </c>
      <c r="B18" s="1" t="s">
        <v>59</v>
      </c>
      <c r="C18" s="1" t="s">
        <v>60</v>
      </c>
      <c r="D18" s="10" t="s">
        <v>61</v>
      </c>
      <c r="E18" s="10"/>
      <c r="F18" s="10"/>
      <c r="G18" s="10"/>
      <c r="H18" s="10"/>
      <c r="I18" s="10"/>
      <c r="J18" s="10"/>
      <c r="K18" s="3">
        <v>0.22</v>
      </c>
      <c r="L18" s="3">
        <v>16.920000000000002</v>
      </c>
      <c r="M18" s="4">
        <f t="shared" si="0"/>
        <v>3.72</v>
      </c>
    </row>
    <row r="19" spans="1:13" ht="15.2" customHeight="1" x14ac:dyDescent="0.2">
      <c r="A19" s="1" t="s">
        <v>62</v>
      </c>
      <c r="B19" s="1" t="s">
        <v>23</v>
      </c>
      <c r="C19" s="1" t="s">
        <v>63</v>
      </c>
      <c r="D19" s="10" t="s">
        <v>64</v>
      </c>
      <c r="E19" s="10"/>
      <c r="F19" s="10"/>
      <c r="G19" s="10"/>
      <c r="H19" s="10"/>
      <c r="I19" s="10"/>
      <c r="J19" s="10"/>
      <c r="K19" s="3">
        <v>2</v>
      </c>
      <c r="L19" s="3">
        <f>SUM(M5:M18)</f>
        <v>62.160000000000004</v>
      </c>
      <c r="M19" s="4">
        <f>ROUND((K19*L19)/100,2)</f>
        <v>1.24</v>
      </c>
    </row>
    <row r="20" spans="1:13" ht="15.2" customHeight="1" x14ac:dyDescent="0.2">
      <c r="A20" s="1" t="s">
        <v>62</v>
      </c>
      <c r="B20" s="1" t="s">
        <v>23</v>
      </c>
      <c r="C20" s="1" t="s">
        <v>62</v>
      </c>
      <c r="D20" s="10" t="s">
        <v>65</v>
      </c>
      <c r="E20" s="10"/>
      <c r="F20" s="10"/>
      <c r="G20" s="10"/>
      <c r="H20" s="10"/>
      <c r="I20" s="10"/>
      <c r="J20" s="10"/>
      <c r="K20" s="3">
        <v>3</v>
      </c>
      <c r="L20" s="3">
        <f>SUM(M5:M19)</f>
        <v>63.400000000000006</v>
      </c>
      <c r="M20" s="4">
        <f>(K20/100)*L20</f>
        <v>1.9020000000000001</v>
      </c>
    </row>
    <row r="21" spans="1:13" ht="15.4" customHeight="1" x14ac:dyDescent="0.2">
      <c r="A21" s="1" t="s">
        <v>62</v>
      </c>
      <c r="B21" s="6"/>
      <c r="C21" s="6"/>
      <c r="D21" s="13" t="s">
        <v>70</v>
      </c>
      <c r="E21" s="13"/>
      <c r="F21" s="13"/>
      <c r="G21" s="13"/>
      <c r="H21" s="13"/>
      <c r="I21" s="13"/>
      <c r="J21" s="13"/>
      <c r="K21" s="8"/>
      <c r="L21" s="8"/>
      <c r="M21" s="9">
        <f>SUM(M5:M20)</f>
        <v>65.302000000000007</v>
      </c>
    </row>
  </sheetData>
  <mergeCells count="20">
    <mergeCell ref="D1:J1"/>
    <mergeCell ref="D21:J21"/>
    <mergeCell ref="D14:J14"/>
    <mergeCell ref="D15:J15"/>
    <mergeCell ref="D16:J16"/>
    <mergeCell ref="D17:J17"/>
    <mergeCell ref="D18:J18"/>
    <mergeCell ref="D9:J9"/>
    <mergeCell ref="D10:J10"/>
    <mergeCell ref="D11:J11"/>
    <mergeCell ref="D12:J12"/>
    <mergeCell ref="D13:J13"/>
    <mergeCell ref="D4:M4"/>
    <mergeCell ref="D5:J5"/>
    <mergeCell ref="D6:J6"/>
    <mergeCell ref="D7:J7"/>
    <mergeCell ref="D8:J8"/>
    <mergeCell ref="D3:J3"/>
    <mergeCell ref="D19:J19"/>
    <mergeCell ref="D20:J20"/>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2022-01-26T15:30:09Z</dcterms:modified>
</cp:coreProperties>
</file>