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O:\Dpto Prescripcion\REVIT ACÚSTICA\DIVISORIAS\Sistema D02_Tabique múltiple de estructura simple (PYL)\"/>
    </mc:Choice>
  </mc:AlternateContent>
  <bookViews>
    <workbookView xWindow="240" yWindow="45" windowWidth="18855" windowHeight="11985"/>
  </bookViews>
  <sheets>
    <sheet name="Hoja 1" sheetId="1" r:id="rId1"/>
  </sheets>
  <calcPr calcId="152511"/>
</workbook>
</file>

<file path=xl/calcChain.xml><?xml version="1.0" encoding="utf-8"?>
<calcChain xmlns="http://schemas.openxmlformats.org/spreadsheetml/2006/main">
  <c r="M22" i="1" l="1"/>
  <c r="M21" i="1"/>
  <c r="M20" i="1"/>
  <c r="M19" i="1"/>
  <c r="L18" i="1"/>
  <c r="M18" i="1" s="1"/>
  <c r="L17" i="1"/>
  <c r="M17" i="1" s="1"/>
  <c r="L16" i="1"/>
  <c r="M16" i="1" s="1"/>
  <c r="L15" i="1"/>
  <c r="M15" i="1" s="1"/>
  <c r="L14" i="1"/>
  <c r="M14" i="1" s="1"/>
  <c r="L13" i="1"/>
  <c r="M13" i="1" s="1"/>
  <c r="L12" i="1"/>
  <c r="M12" i="1" s="1"/>
  <c r="L11" i="1"/>
  <c r="M11" i="1" s="1"/>
  <c r="L10" i="1"/>
  <c r="M10" i="1" s="1"/>
  <c r="M9" i="1"/>
  <c r="L23" i="1" s="1"/>
  <c r="L8" i="1"/>
  <c r="M8" i="1" s="1"/>
  <c r="L7" i="1"/>
  <c r="M7" i="1" s="1"/>
  <c r="M6" i="1"/>
  <c r="M5" i="1"/>
  <c r="M23" i="1" l="1"/>
  <c r="L24" i="1" s="1"/>
  <c r="M24" i="1" s="1"/>
  <c r="M25" i="1" s="1"/>
</calcChain>
</file>

<file path=xl/sharedStrings.xml><?xml version="1.0" encoding="utf-8"?>
<sst xmlns="http://schemas.openxmlformats.org/spreadsheetml/2006/main" count="93" uniqueCount="83">
  <si>
    <t>D02. TABIQUE MÚLTIPLE DE ESTRUCTURA SIMPLE</t>
  </si>
  <si>
    <t>Código</t>
  </si>
  <si>
    <t>Tipo</t>
  </si>
  <si>
    <t>Ud</t>
  </si>
  <si>
    <t>Resumen</t>
  </si>
  <si>
    <t>Cantidad</t>
  </si>
  <si>
    <t>Precio (€)</t>
  </si>
  <si>
    <t>Importe (€)</t>
  </si>
  <si>
    <t>D02</t>
  </si>
  <si>
    <t>Partida</t>
  </si>
  <si>
    <t>m²</t>
  </si>
  <si>
    <t>TABIQUE MÚLTIPLE DE ESTRUCTURA SIMPLE</t>
  </si>
  <si>
    <t>58200</t>
  </si>
  <si>
    <t>Sin clasificar</t>
  </si>
  <si>
    <t>m</t>
  </si>
  <si>
    <t>Banda autoadhesiva ELASTOBAND 50 "CHOVA"</t>
  </si>
  <si>
    <t>56002</t>
  </si>
  <si>
    <t>m²</t>
  </si>
  <si>
    <t>Lámina viscoelástica de alta densidad ViscoLAM 65 "CHOVA"</t>
  </si>
  <si>
    <t>mt12psg070c</t>
  </si>
  <si>
    <t>Material</t>
  </si>
  <si>
    <t>m</t>
  </si>
  <si>
    <t>Canal de perfil de acero galvanizado de 48 mm de anchura, según UNE-EN 14195.</t>
  </si>
  <si>
    <t>mt12psg060c</t>
  </si>
  <si>
    <t>Material</t>
  </si>
  <si>
    <t>m</t>
  </si>
  <si>
    <t>Montante de perfil de acero galvanizado de 48 mm de anchura, según UNE-EN 14195.</t>
  </si>
  <si>
    <t>Material</t>
  </si>
  <si>
    <t>m²</t>
  </si>
  <si>
    <t>Panel de napa de poliéster ChovANAPA PANEL 4 cm 600, "CHOVA"</t>
  </si>
  <si>
    <t>mt12psg010a</t>
  </si>
  <si>
    <t>Material</t>
  </si>
  <si>
    <t>m²</t>
  </si>
  <si>
    <t>Placa de yeso laminado A / UNE-EN 520 - 1200 / longitud / 12,5 / con los bordes longitudinales afinados.</t>
  </si>
  <si>
    <t>mt16npg031</t>
  </si>
  <si>
    <t>Material</t>
  </si>
  <si>
    <t>kg</t>
  </si>
  <si>
    <t>Pegamento, según UNE 104236.</t>
  </si>
  <si>
    <t>mt12psg081c</t>
  </si>
  <si>
    <t>Material</t>
  </si>
  <si>
    <t>Ud</t>
  </si>
  <si>
    <t>Tornillo autoperforante 3,5x25 mm.</t>
  </si>
  <si>
    <t>mt12psg081d</t>
  </si>
  <si>
    <t>Material</t>
  </si>
  <si>
    <t>Ud</t>
  </si>
  <si>
    <t>Tornillo autoperforante 3,5x35 mm.</t>
  </si>
  <si>
    <t>mt12psg220</t>
  </si>
  <si>
    <t>Material</t>
  </si>
  <si>
    <t>Ud</t>
  </si>
  <si>
    <t>Fijación compuesta por taco y tornillo 5x27.</t>
  </si>
  <si>
    <t>mt12psg035a</t>
  </si>
  <si>
    <t>Material</t>
  </si>
  <si>
    <t>kg</t>
  </si>
  <si>
    <t>Pasta de agarre, según UNE-EN 14496.</t>
  </si>
  <si>
    <t>mt12psg030a</t>
  </si>
  <si>
    <t>Material</t>
  </si>
  <si>
    <t>kg</t>
  </si>
  <si>
    <t>Pasta de juntas, según UNE-EN 13963.</t>
  </si>
  <si>
    <t>mt12psg040a</t>
  </si>
  <si>
    <t>Material</t>
  </si>
  <si>
    <t>m</t>
  </si>
  <si>
    <t>Cinta microperforada de papel, según UNE-EN 13963.</t>
  </si>
  <si>
    <t>mt12psg040b</t>
  </si>
  <si>
    <t>Material</t>
  </si>
  <si>
    <t>m</t>
  </si>
  <si>
    <t>Cinta de papel con refuerzo metálico, según UNE-EN 14353.</t>
  </si>
  <si>
    <t>Mano de obra</t>
  </si>
  <si>
    <t>h</t>
  </si>
  <si>
    <t>Mano de obra</t>
  </si>
  <si>
    <t>h</t>
  </si>
  <si>
    <t>%</t>
  </si>
  <si>
    <t>%</t>
  </si>
  <si>
    <t>Costes directos complementarios</t>
  </si>
  <si>
    <t>Costes indirectos</t>
  </si>
  <si>
    <t>AA</t>
  </si>
  <si>
    <t>Oficial 1ª montador de aislamientos</t>
  </si>
  <si>
    <t>Ayudante montador de aislamientos</t>
  </si>
  <si>
    <t>Tabique múltiple (12,5+12,5+48+12,5+12,5)/600 (48) LM - (4 normal), con placas de yeso laminado, de 108 mm de espesor total, con nivel de calidad del acabado estándar (Q2), formado por una estructura simple de perfiles de chapa de acero galvanizado de 48 mm de anchura, a base de montantes (elementos verticales) separados 600 mm entre sí, con disposición normal "N" y canales (elementos horizontales), a la que se atornillan cuatro placas en total (dos placas tipo normal en cada cara, de 12,5 mm de espesor cada placa); aislamiento acústico mediante una lámina viscoelástica de alta densidad ViscoLAM 65 "CHOVA", de 4 mm de espesor a cada lado del tabique, colocada entre las placas y adherida a éstas. Con panales acústicos tipo ChovANAPA PANEL 4cm 600 "CHOVA". Incluso banda acústica de dilatación autoadhesiva tipo ELASTOBAND 50 "CHOVA", de 50 mm de anchura y de 4 mm de espesor, formada por una lámina de poliolefinas de alta resistencia y una lámina viscoelástica de alta densidad de 2 mm de espesor; fijaciones para el anclaje de canales y montantes metálicos; tornillería para la fijación de las placas; cinta de papel con refuerzo metálico y pasta y cinta para el tratamiento de juntas.
Incluye: Replanteo y trazado en el forjado inferior y en el superior de los tabiques a realizar. Colocación de banda de estanqueidad y canales inferiores, sobre solado terminado o base de asiento. Colocación de banda de estanqueidad y canales superiores, bajo forjados. Colocación y fijación de los montantes sobre los elementos horizontales. Corte de las placas. Colocación y fijación de las sucesivas placas y láminas viscoelásticas para el cierre de la primera cara del tabique. Colocación y fijación de las sucesivas placas y láminas viscoelásticas para el cierre de la segunda cara del tabique. Replanteo de las cajas para alojamiento de mecanismos eléctricos y de paso de instalaciones, y posterior perforación de las placas. Tratamiento de juntas.
Criterio de medición de proyecto: Superficie medida según documentación gráfica de Proyecto, sin duplicar esquinas ni encuentros, siguiendo los criterios de medición expuestos en la norma UNE 92305.
Criterio de medición de obra: Se medirá la superficie realmente ejecutada según especificaciones de Proyecto, sin duplicar esquinas ni encuentros, siguiendo los criterios de medición expuestos en la norma UNE 92305.
Criterio de valoración económica: El precio incluye la resolución de encuentros y puntos singulares.</t>
  </si>
  <si>
    <t>PA</t>
  </si>
  <si>
    <t>PB</t>
  </si>
  <si>
    <t>AB</t>
  </si>
  <si>
    <t>Oficial 1ª montador de prefabricados interiores</t>
  </si>
  <si>
    <t>Ayudante montador de prefabricados interiores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</si>
</sst>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4" x14ac:knownFonts="1">
    <font>
      <sz val="12"/>
      <color rgb="FF000000"/>
      <name val="Verdana"/>
      <family val="2"/>
    </font>
    <font>
      <sz val="8"/>
      <color rgb="FF000000"/>
      <name val="Arial"/>
      <family val="2"/>
    </font>
    <font>
      <b/>
      <sz val="8"/>
      <color rgb="FF000000"/>
      <name val="Arial"/>
      <family val="2"/>
    </font>
    <font>
      <b/>
      <sz val="10"/>
      <color rgb="FF000000"/>
      <name val="Arial"/>
      <family val="2"/>
    </font>
  </fonts>
  <fills count="4">
    <fill>
      <patternFill patternType="none"/>
    </fill>
    <fill>
      <patternFill patternType="gray125"/>
    </fill>
    <fill>
      <patternFill patternType="solid">
        <fgColor rgb="FFFFEDC9"/>
        <bgColor indexed="64"/>
      </patternFill>
    </fill>
    <fill>
      <patternFill patternType="solid">
        <fgColor rgb="FFFFD47D"/>
        <bgColor indexed="64"/>
      </patternFill>
    </fill>
  </fills>
  <borders count="2">
    <border>
      <left/>
      <right/>
      <top/>
      <bottom/>
      <diagonal/>
    </border>
    <border>
      <left/>
      <right/>
      <top/>
      <bottom style="thin">
        <color rgb="FF000000"/>
      </bottom>
      <diagonal/>
    </border>
  </borders>
  <cellStyleXfs count="1">
    <xf numFmtId="0" fontId="0" fillId="0" borderId="0"/>
  </cellStyleXfs>
  <cellXfs count="14">
    <xf numFmtId="0" fontId="0" fillId="0" borderId="0" xfId="0" applyFont="1" applyAlignment="1">
      <alignment horizontal="left" vertical="center"/>
    </xf>
    <xf numFmtId="0" fontId="1" fillId="0" borderId="0" xfId="0" applyFont="1" applyAlignment="1">
      <alignment horizontal="left" vertical="top" wrapText="1"/>
    </xf>
    <xf numFmtId="0" fontId="2" fillId="0" borderId="0" xfId="0" applyFont="1" applyAlignment="1">
      <alignment horizontal="left" vertical="top" wrapText="1"/>
    </xf>
    <xf numFmtId="164" fontId="1" fillId="0" borderId="0" xfId="0" applyNumberFormat="1" applyFont="1" applyAlignment="1">
      <alignment horizontal="right" vertical="top" wrapText="1"/>
    </xf>
    <xf numFmtId="4" fontId="1" fillId="0" borderId="0" xfId="0" applyNumberFormat="1" applyFont="1" applyAlignment="1">
      <alignment horizontal="right" vertical="top" wrapText="1"/>
    </xf>
    <xf numFmtId="0" fontId="0" fillId="0" borderId="0" xfId="0" applyFont="1" applyAlignment="1">
      <alignment horizontal="center" vertical="center" wrapText="1"/>
    </xf>
    <xf numFmtId="0" fontId="0" fillId="0" borderId="1" xfId="0" applyFont="1" applyBorder="1" applyAlignment="1">
      <alignment horizontal="center" vertical="center" wrapText="1"/>
    </xf>
    <xf numFmtId="0" fontId="3" fillId="2" borderId="0" xfId="0" applyFont="1" applyFill="1" applyBorder="1" applyAlignment="1">
      <alignment horizontal="left" vertical="center" wrapText="1"/>
    </xf>
    <xf numFmtId="0" fontId="2" fillId="3" borderId="1" xfId="0" applyFont="1" applyFill="1" applyBorder="1" applyAlignment="1">
      <alignment vertical="center" wrapText="1"/>
    </xf>
    <xf numFmtId="2" fontId="2" fillId="3" borderId="1" xfId="0" applyNumberFormat="1" applyFont="1" applyFill="1" applyBorder="1" applyAlignment="1">
      <alignment vertical="center" wrapText="1"/>
    </xf>
    <xf numFmtId="0" fontId="3" fillId="2" borderId="0" xfId="0" applyFont="1" applyFill="1" applyBorder="1" applyAlignment="1">
      <alignment horizontal="center" vertical="center" wrapText="1"/>
    </xf>
    <xf numFmtId="0" fontId="1" fillId="0" borderId="0" xfId="0" applyFont="1" applyAlignment="1">
      <alignment horizontal="justify" vertical="top" wrapText="1"/>
    </xf>
    <xf numFmtId="0" fontId="2" fillId="0" borderId="0" xfId="0" applyFont="1" applyAlignment="1">
      <alignment horizontal="left" vertical="top" wrapText="1"/>
    </xf>
    <xf numFmtId="0" fontId="2" fillId="3" borderId="1" xfId="0" applyFont="1" applyFill="1" applyBorder="1" applyAlignment="1">
      <alignment horizontal="left"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tabSelected="1" topLeftCell="C1" workbookViewId="0">
      <selection activeCell="K9" sqref="K9"/>
    </sheetView>
  </sheetViews>
  <sheetFormatPr baseColWidth="10" defaultRowHeight="15" x14ac:dyDescent="0.2"/>
  <cols>
    <col min="1" max="1" width="7.3984375" customWidth="1"/>
    <col min="2" max="2" width="6.59765625" customWidth="1"/>
    <col min="3" max="3" width="3.09765625" customWidth="1"/>
    <col min="4" max="4" width="17.69921875" customWidth="1"/>
    <col min="5" max="5" width="10.296875" customWidth="1"/>
    <col min="6" max="7" width="5.59765625" customWidth="1"/>
    <col min="8" max="8" width="5.69921875" customWidth="1"/>
    <col min="9" max="9" width="4.8984375" customWidth="1"/>
    <col min="10" max="10" width="6.19921875" customWidth="1"/>
    <col min="11" max="11" width="8.19921875" customWidth="1"/>
    <col min="12" max="12" width="8.09765625" customWidth="1"/>
    <col min="13" max="13" width="8.19921875" customWidth="1"/>
  </cols>
  <sheetData>
    <row r="1" spans="1:13" ht="17.850000000000001" customHeight="1" x14ac:dyDescent="0.2">
      <c r="A1" s="7"/>
      <c r="B1" s="7"/>
      <c r="C1" s="7"/>
      <c r="D1" s="10" t="s">
        <v>0</v>
      </c>
      <c r="E1" s="10"/>
      <c r="F1" s="10"/>
      <c r="G1" s="10"/>
      <c r="H1" s="10"/>
      <c r="I1" s="10"/>
      <c r="J1" s="10"/>
      <c r="K1" s="7"/>
      <c r="L1" s="7"/>
      <c r="M1" s="7"/>
    </row>
    <row r="2" spans="1:13" ht="16.7" customHeight="1" x14ac:dyDescent="0.2">
      <c r="A2" s="7" t="s">
        <v>1</v>
      </c>
      <c r="B2" s="7" t="s">
        <v>2</v>
      </c>
      <c r="C2" s="7" t="s">
        <v>3</v>
      </c>
      <c r="D2" s="7" t="s">
        <v>4</v>
      </c>
      <c r="E2" s="7"/>
      <c r="F2" s="7"/>
      <c r="G2" s="7"/>
      <c r="H2" s="7"/>
      <c r="I2" s="7"/>
      <c r="J2" s="7"/>
      <c r="K2" s="7" t="s">
        <v>5</v>
      </c>
      <c r="L2" s="7" t="s">
        <v>6</v>
      </c>
      <c r="M2" s="7" t="s">
        <v>7</v>
      </c>
    </row>
    <row r="3" spans="1:13" ht="15.4" customHeight="1" x14ac:dyDescent="0.2">
      <c r="A3" s="2" t="s">
        <v>8</v>
      </c>
      <c r="B3" s="1" t="s">
        <v>9</v>
      </c>
      <c r="C3" s="1" t="s">
        <v>10</v>
      </c>
      <c r="D3" s="12" t="s">
        <v>11</v>
      </c>
      <c r="E3" s="12"/>
      <c r="F3" s="12"/>
      <c r="G3" s="12"/>
      <c r="H3" s="12"/>
      <c r="I3" s="12"/>
      <c r="J3" s="12"/>
      <c r="K3" s="12"/>
      <c r="L3" s="12"/>
      <c r="M3" s="12"/>
    </row>
    <row r="4" spans="1:13" ht="205.5" customHeight="1" x14ac:dyDescent="0.2">
      <c r="A4" s="5"/>
      <c r="B4" s="5"/>
      <c r="C4" s="5"/>
      <c r="D4" s="11" t="s">
        <v>77</v>
      </c>
      <c r="E4" s="11"/>
      <c r="F4" s="11"/>
      <c r="G4" s="11"/>
      <c r="H4" s="11"/>
      <c r="I4" s="11"/>
      <c r="J4" s="11"/>
      <c r="K4" s="11"/>
      <c r="L4" s="11"/>
      <c r="M4" s="11"/>
    </row>
    <row r="5" spans="1:13" ht="24.4" customHeight="1" thickBot="1" x14ac:dyDescent="0.25">
      <c r="A5" s="1" t="s">
        <v>12</v>
      </c>
      <c r="B5" s="1" t="s">
        <v>20</v>
      </c>
      <c r="C5" s="1" t="s">
        <v>14</v>
      </c>
      <c r="D5" s="11" t="s">
        <v>15</v>
      </c>
      <c r="E5" s="11"/>
      <c r="F5" s="11"/>
      <c r="G5" s="11"/>
      <c r="H5" s="11"/>
      <c r="I5" s="11"/>
      <c r="J5" s="11"/>
      <c r="K5" s="3">
        <v>1.2</v>
      </c>
      <c r="L5" s="3">
        <v>0.86</v>
      </c>
      <c r="M5" s="4">
        <f t="shared" ref="M5:M22" si="0">ROUND(K5*L5,2)</f>
        <v>1.03</v>
      </c>
    </row>
    <row r="6" spans="1:13" ht="24.4" customHeight="1" thickBot="1" x14ac:dyDescent="0.25">
      <c r="A6" s="1" t="s">
        <v>16</v>
      </c>
      <c r="B6" s="1" t="s">
        <v>20</v>
      </c>
      <c r="C6" s="1" t="s">
        <v>17</v>
      </c>
      <c r="D6" s="11" t="s">
        <v>18</v>
      </c>
      <c r="E6" s="11"/>
      <c r="F6" s="11"/>
      <c r="G6" s="11"/>
      <c r="H6" s="11"/>
      <c r="I6" s="11"/>
      <c r="J6" s="11"/>
      <c r="K6" s="3">
        <v>2.1</v>
      </c>
      <c r="L6" s="3">
        <v>5.65</v>
      </c>
      <c r="M6" s="4">
        <f t="shared" si="0"/>
        <v>11.87</v>
      </c>
    </row>
    <row r="7" spans="1:13" ht="15.2" customHeight="1" thickBot="1" x14ac:dyDescent="0.25">
      <c r="A7" s="1" t="s">
        <v>19</v>
      </c>
      <c r="B7" s="1" t="s">
        <v>20</v>
      </c>
      <c r="C7" s="1" t="s">
        <v>21</v>
      </c>
      <c r="D7" s="11" t="s">
        <v>22</v>
      </c>
      <c r="E7" s="11"/>
      <c r="F7" s="11"/>
      <c r="G7" s="11"/>
      <c r="H7" s="11"/>
      <c r="I7" s="11"/>
      <c r="J7" s="11"/>
      <c r="K7" s="3">
        <v>0.7</v>
      </c>
      <c r="L7" s="3">
        <f>ROUND(0.94,3)</f>
        <v>0.94</v>
      </c>
      <c r="M7" s="4">
        <f t="shared" si="0"/>
        <v>0.66</v>
      </c>
    </row>
    <row r="8" spans="1:13" ht="15.2" customHeight="1" thickBot="1" x14ac:dyDescent="0.25">
      <c r="A8" s="1" t="s">
        <v>23</v>
      </c>
      <c r="B8" s="1" t="s">
        <v>24</v>
      </c>
      <c r="C8" s="1" t="s">
        <v>25</v>
      </c>
      <c r="D8" s="11" t="s">
        <v>26</v>
      </c>
      <c r="E8" s="11"/>
      <c r="F8" s="11"/>
      <c r="G8" s="11"/>
      <c r="H8" s="11"/>
      <c r="I8" s="11"/>
      <c r="J8" s="11"/>
      <c r="K8" s="3">
        <v>2.75</v>
      </c>
      <c r="L8" s="3">
        <f>ROUND(1.13,3)</f>
        <v>1.1299999999999999</v>
      </c>
      <c r="M8" s="4">
        <f t="shared" si="0"/>
        <v>3.11</v>
      </c>
    </row>
    <row r="9" spans="1:13" ht="15.2" customHeight="1" thickBot="1" x14ac:dyDescent="0.25">
      <c r="A9" s="1">
        <v>58002</v>
      </c>
      <c r="B9" s="1" t="s">
        <v>27</v>
      </c>
      <c r="C9" s="1" t="s">
        <v>28</v>
      </c>
      <c r="D9" s="11" t="s">
        <v>29</v>
      </c>
      <c r="E9" s="11"/>
      <c r="F9" s="11"/>
      <c r="G9" s="11"/>
      <c r="H9" s="11"/>
      <c r="I9" s="11"/>
      <c r="J9" s="11"/>
      <c r="K9" s="3">
        <v>1.05</v>
      </c>
      <c r="L9" s="3">
        <v>4.2249999999999996</v>
      </c>
      <c r="M9" s="4">
        <f t="shared" si="0"/>
        <v>4.4400000000000004</v>
      </c>
    </row>
    <row r="10" spans="1:13" ht="15.2" customHeight="1" thickBot="1" x14ac:dyDescent="0.25">
      <c r="A10" s="1" t="s">
        <v>30</v>
      </c>
      <c r="B10" s="1" t="s">
        <v>31</v>
      </c>
      <c r="C10" s="1" t="s">
        <v>32</v>
      </c>
      <c r="D10" s="11" t="s">
        <v>33</v>
      </c>
      <c r="E10" s="11"/>
      <c r="F10" s="11"/>
      <c r="G10" s="11"/>
      <c r="H10" s="11"/>
      <c r="I10" s="11"/>
      <c r="J10" s="11"/>
      <c r="K10" s="3">
        <v>4.2</v>
      </c>
      <c r="L10" s="3">
        <f>ROUND(3.63,3)</f>
        <v>3.63</v>
      </c>
      <c r="M10" s="4">
        <f t="shared" si="0"/>
        <v>15.25</v>
      </c>
    </row>
    <row r="11" spans="1:13" ht="15.2" customHeight="1" thickBot="1" x14ac:dyDescent="0.25">
      <c r="A11" s="1" t="s">
        <v>34</v>
      </c>
      <c r="B11" s="1" t="s">
        <v>35</v>
      </c>
      <c r="C11" s="1" t="s">
        <v>36</v>
      </c>
      <c r="D11" s="11" t="s">
        <v>37</v>
      </c>
      <c r="E11" s="11"/>
      <c r="F11" s="11"/>
      <c r="G11" s="11"/>
      <c r="H11" s="11"/>
      <c r="I11" s="11"/>
      <c r="J11" s="11"/>
      <c r="K11" s="3">
        <v>0.6</v>
      </c>
      <c r="L11" s="3">
        <f>ROUND(7.76,3)</f>
        <v>7.76</v>
      </c>
      <c r="M11" s="4">
        <f t="shared" si="0"/>
        <v>4.66</v>
      </c>
    </row>
    <row r="12" spans="1:13" ht="15.2" customHeight="1" thickBot="1" x14ac:dyDescent="0.25">
      <c r="A12" s="1" t="s">
        <v>38</v>
      </c>
      <c r="B12" s="1" t="s">
        <v>39</v>
      </c>
      <c r="C12" s="1" t="s">
        <v>40</v>
      </c>
      <c r="D12" s="11" t="s">
        <v>41</v>
      </c>
      <c r="E12" s="11"/>
      <c r="F12" s="11"/>
      <c r="G12" s="11"/>
      <c r="H12" s="11"/>
      <c r="I12" s="11"/>
      <c r="J12" s="11"/>
      <c r="K12" s="3">
        <v>17</v>
      </c>
      <c r="L12" s="3">
        <f>ROUND(0.01,3)</f>
        <v>0.01</v>
      </c>
      <c r="M12" s="4">
        <f t="shared" si="0"/>
        <v>0.17</v>
      </c>
    </row>
    <row r="13" spans="1:13" ht="15.2" customHeight="1" thickBot="1" x14ac:dyDescent="0.25">
      <c r="A13" s="1" t="s">
        <v>42</v>
      </c>
      <c r="B13" s="1" t="s">
        <v>43</v>
      </c>
      <c r="C13" s="1" t="s">
        <v>44</v>
      </c>
      <c r="D13" s="11" t="s">
        <v>45</v>
      </c>
      <c r="E13" s="11"/>
      <c r="F13" s="11"/>
      <c r="G13" s="11"/>
      <c r="H13" s="11"/>
      <c r="I13" s="11"/>
      <c r="J13" s="11"/>
      <c r="K13" s="3">
        <v>38</v>
      </c>
      <c r="L13" s="3">
        <f>ROUND(0.01,3)</f>
        <v>0.01</v>
      </c>
      <c r="M13" s="4">
        <f t="shared" si="0"/>
        <v>0.38</v>
      </c>
    </row>
    <row r="14" spans="1:13" ht="15.2" customHeight="1" thickBot="1" x14ac:dyDescent="0.25">
      <c r="A14" s="1" t="s">
        <v>46</v>
      </c>
      <c r="B14" s="1" t="s">
        <v>47</v>
      </c>
      <c r="C14" s="1" t="s">
        <v>48</v>
      </c>
      <c r="D14" s="11" t="s">
        <v>49</v>
      </c>
      <c r="E14" s="11"/>
      <c r="F14" s="11"/>
      <c r="G14" s="11"/>
      <c r="H14" s="11"/>
      <c r="I14" s="11"/>
      <c r="J14" s="11"/>
      <c r="K14" s="3">
        <v>1.6</v>
      </c>
      <c r="L14" s="3">
        <f>ROUND(0.06,3)</f>
        <v>0.06</v>
      </c>
      <c r="M14" s="4">
        <f t="shared" si="0"/>
        <v>0.1</v>
      </c>
    </row>
    <row r="15" spans="1:13" ht="15.2" customHeight="1" thickBot="1" x14ac:dyDescent="0.25">
      <c r="A15" s="1" t="s">
        <v>50</v>
      </c>
      <c r="B15" s="1" t="s">
        <v>51</v>
      </c>
      <c r="C15" s="1" t="s">
        <v>52</v>
      </c>
      <c r="D15" s="11" t="s">
        <v>53</v>
      </c>
      <c r="E15" s="11"/>
      <c r="F15" s="11"/>
      <c r="G15" s="11"/>
      <c r="H15" s="11"/>
      <c r="I15" s="11"/>
      <c r="J15" s="11"/>
      <c r="K15" s="3">
        <v>0.2</v>
      </c>
      <c r="L15" s="3">
        <f>ROUND(0.47,3)</f>
        <v>0.47</v>
      </c>
      <c r="M15" s="4">
        <f t="shared" si="0"/>
        <v>0.09</v>
      </c>
    </row>
    <row r="16" spans="1:13" ht="15.2" customHeight="1" thickBot="1" x14ac:dyDescent="0.25">
      <c r="A16" s="1" t="s">
        <v>54</v>
      </c>
      <c r="B16" s="1" t="s">
        <v>55</v>
      </c>
      <c r="C16" s="1" t="s">
        <v>56</v>
      </c>
      <c r="D16" s="11" t="s">
        <v>57</v>
      </c>
      <c r="E16" s="11"/>
      <c r="F16" s="11"/>
      <c r="G16" s="11"/>
      <c r="H16" s="11"/>
      <c r="I16" s="11"/>
      <c r="J16" s="11"/>
      <c r="K16" s="3">
        <v>1</v>
      </c>
      <c r="L16" s="3">
        <f>ROUND(1,3)</f>
        <v>1</v>
      </c>
      <c r="M16" s="4">
        <f t="shared" si="0"/>
        <v>1</v>
      </c>
    </row>
    <row r="17" spans="1:13" ht="15.2" customHeight="1" thickBot="1" x14ac:dyDescent="0.25">
      <c r="A17" s="1" t="s">
        <v>58</v>
      </c>
      <c r="B17" s="1" t="s">
        <v>59</v>
      </c>
      <c r="C17" s="1" t="s">
        <v>60</v>
      </c>
      <c r="D17" s="11" t="s">
        <v>61</v>
      </c>
      <c r="E17" s="11"/>
      <c r="F17" s="11"/>
      <c r="G17" s="11"/>
      <c r="H17" s="11"/>
      <c r="I17" s="11"/>
      <c r="J17" s="11"/>
      <c r="K17" s="3">
        <v>3.2</v>
      </c>
      <c r="L17" s="3">
        <f>ROUND(0.03,3)</f>
        <v>0.03</v>
      </c>
      <c r="M17" s="4">
        <f t="shared" si="0"/>
        <v>0.1</v>
      </c>
    </row>
    <row r="18" spans="1:13" ht="15.2" customHeight="1" thickBot="1" x14ac:dyDescent="0.25">
      <c r="A18" s="1" t="s">
        <v>62</v>
      </c>
      <c r="B18" s="1" t="s">
        <v>63</v>
      </c>
      <c r="C18" s="1" t="s">
        <v>64</v>
      </c>
      <c r="D18" s="11" t="s">
        <v>65</v>
      </c>
      <c r="E18" s="11"/>
      <c r="F18" s="11"/>
      <c r="G18" s="11"/>
      <c r="H18" s="11"/>
      <c r="I18" s="11"/>
      <c r="J18" s="11"/>
      <c r="K18" s="3">
        <v>0.3</v>
      </c>
      <c r="L18" s="3">
        <f>ROUND(0.29,3)</f>
        <v>0.28999999999999998</v>
      </c>
      <c r="M18" s="4">
        <f t="shared" si="0"/>
        <v>0.09</v>
      </c>
    </row>
    <row r="19" spans="1:13" ht="24.4" customHeight="1" thickBot="1" x14ac:dyDescent="0.25">
      <c r="A19" s="1" t="s">
        <v>78</v>
      </c>
      <c r="B19" s="1" t="s">
        <v>66</v>
      </c>
      <c r="C19" s="1" t="s">
        <v>67</v>
      </c>
      <c r="D19" s="11" t="s">
        <v>81</v>
      </c>
      <c r="E19" s="11"/>
      <c r="F19" s="11"/>
      <c r="G19" s="11"/>
      <c r="H19" s="11"/>
      <c r="I19" s="11"/>
      <c r="J19" s="11"/>
      <c r="K19" s="3">
        <v>0.372</v>
      </c>
      <c r="L19" s="3">
        <v>20.3</v>
      </c>
      <c r="M19" s="4">
        <f t="shared" si="0"/>
        <v>7.55</v>
      </c>
    </row>
    <row r="20" spans="1:13" ht="24.4" customHeight="1" x14ac:dyDescent="0.2">
      <c r="A20" s="1" t="s">
        <v>79</v>
      </c>
      <c r="B20" s="1" t="s">
        <v>68</v>
      </c>
      <c r="C20" s="1" t="s">
        <v>69</v>
      </c>
      <c r="D20" s="11" t="s">
        <v>82</v>
      </c>
      <c r="E20" s="11"/>
      <c r="F20" s="11"/>
      <c r="G20" s="11"/>
      <c r="H20" s="11"/>
      <c r="I20" s="11"/>
      <c r="J20" s="11"/>
      <c r="K20" s="3">
        <v>0.372</v>
      </c>
      <c r="L20" s="3">
        <v>18.25</v>
      </c>
      <c r="M20" s="4">
        <f t="shared" si="0"/>
        <v>6.79</v>
      </c>
    </row>
    <row r="21" spans="1:13" ht="24.4" customHeight="1" x14ac:dyDescent="0.2">
      <c r="A21" s="1" t="s">
        <v>74</v>
      </c>
      <c r="B21" s="1" t="s">
        <v>66</v>
      </c>
      <c r="C21" s="1" t="s">
        <v>67</v>
      </c>
      <c r="D21" s="11" t="s">
        <v>75</v>
      </c>
      <c r="E21" s="11"/>
      <c r="F21" s="11"/>
      <c r="G21" s="11"/>
      <c r="H21" s="11"/>
      <c r="I21" s="11"/>
      <c r="J21" s="11"/>
      <c r="K21" s="3">
        <v>0.2</v>
      </c>
      <c r="L21" s="3">
        <v>18.239999999999998</v>
      </c>
      <c r="M21" s="4">
        <f t="shared" si="0"/>
        <v>3.65</v>
      </c>
    </row>
    <row r="22" spans="1:13" ht="24.4" customHeight="1" x14ac:dyDescent="0.2">
      <c r="A22" s="1" t="s">
        <v>80</v>
      </c>
      <c r="B22" s="1" t="s">
        <v>66</v>
      </c>
      <c r="C22" s="1" t="s">
        <v>67</v>
      </c>
      <c r="D22" s="11" t="s">
        <v>76</v>
      </c>
      <c r="E22" s="11"/>
      <c r="F22" s="11"/>
      <c r="G22" s="11"/>
      <c r="H22" s="11"/>
      <c r="I22" s="11"/>
      <c r="J22" s="11"/>
      <c r="K22" s="3">
        <v>0.2</v>
      </c>
      <c r="L22" s="3">
        <v>16.920000000000002</v>
      </c>
      <c r="M22" s="4">
        <f t="shared" si="0"/>
        <v>3.38</v>
      </c>
    </row>
    <row r="23" spans="1:13" ht="15.2" customHeight="1" x14ac:dyDescent="0.2">
      <c r="A23" s="1" t="s">
        <v>70</v>
      </c>
      <c r="B23" s="1" t="s">
        <v>13</v>
      </c>
      <c r="C23" s="1" t="s">
        <v>71</v>
      </c>
      <c r="D23" s="11" t="s">
        <v>72</v>
      </c>
      <c r="E23" s="11"/>
      <c r="F23" s="11"/>
      <c r="G23" s="11"/>
      <c r="H23" s="11"/>
      <c r="I23" s="11"/>
      <c r="J23" s="11"/>
      <c r="K23" s="3">
        <v>2</v>
      </c>
      <c r="L23" s="3">
        <f>SUM(M5:M22)</f>
        <v>64.320000000000007</v>
      </c>
      <c r="M23" s="4">
        <f>ROUND((K23*L23)/100,2)</f>
        <v>1.29</v>
      </c>
    </row>
    <row r="24" spans="1:13" ht="15.2" customHeight="1" x14ac:dyDescent="0.2">
      <c r="A24" s="1" t="s">
        <v>70</v>
      </c>
      <c r="B24" s="1" t="s">
        <v>13</v>
      </c>
      <c r="C24" s="1" t="s">
        <v>70</v>
      </c>
      <c r="D24" s="11" t="s">
        <v>73</v>
      </c>
      <c r="E24" s="11"/>
      <c r="F24" s="11"/>
      <c r="G24" s="11"/>
      <c r="H24" s="11"/>
      <c r="I24" s="11"/>
      <c r="J24" s="11"/>
      <c r="K24" s="3">
        <v>3</v>
      </c>
      <c r="L24" s="3">
        <f>SUM(M5:M23)</f>
        <v>65.610000000000014</v>
      </c>
      <c r="M24" s="4">
        <f>(K24/100)*L24</f>
        <v>1.9683000000000004</v>
      </c>
    </row>
    <row r="25" spans="1:13" ht="15.4" customHeight="1" x14ac:dyDescent="0.2">
      <c r="A25" s="6"/>
      <c r="B25" s="6"/>
      <c r="C25" s="6"/>
      <c r="D25" s="13" t="s">
        <v>8</v>
      </c>
      <c r="E25" s="13"/>
      <c r="F25" s="13"/>
      <c r="G25" s="13"/>
      <c r="H25" s="13"/>
      <c r="I25" s="13"/>
      <c r="J25" s="13"/>
      <c r="K25" s="8"/>
      <c r="L25" s="8"/>
      <c r="M25" s="9">
        <f>SUM(M5:M24)</f>
        <v>67.578300000000013</v>
      </c>
    </row>
  </sheetData>
  <mergeCells count="24">
    <mergeCell ref="D25:J25"/>
    <mergeCell ref="D24:J24"/>
    <mergeCell ref="D21:J21"/>
    <mergeCell ref="D22:J22"/>
    <mergeCell ref="D17:J17"/>
    <mergeCell ref="D18:J18"/>
    <mergeCell ref="D19:J19"/>
    <mergeCell ref="D20:J20"/>
    <mergeCell ref="D23:J23"/>
    <mergeCell ref="D12:J12"/>
    <mergeCell ref="D13:J13"/>
    <mergeCell ref="D14:J14"/>
    <mergeCell ref="D15:J15"/>
    <mergeCell ref="D16:J16"/>
    <mergeCell ref="D7:J7"/>
    <mergeCell ref="D8:J8"/>
    <mergeCell ref="D9:J9"/>
    <mergeCell ref="D10:J10"/>
    <mergeCell ref="D11:J11"/>
    <mergeCell ref="D1:J1"/>
    <mergeCell ref="D4:M4"/>
    <mergeCell ref="D5:J5"/>
    <mergeCell ref="D6:J6"/>
    <mergeCell ref="D3:M3"/>
  </mergeCells>
  <pageMargins left="0.62007900000000005" right="0.472441" top="0.472441" bottom="0.472441" header="0" footer="0"/>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 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Neus Sifres Pelegero</cp:lastModifiedBy>
  <dcterms:modified xsi:type="dcterms:W3CDTF">2022-04-11T09:07:16Z</dcterms:modified>
</cp:coreProperties>
</file>